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njezana\Documents\FINANCIJSKA IZVJEŠĆA\OBRASCI\2026\"/>
    </mc:Choice>
  </mc:AlternateContent>
  <xr:revisionPtr revIDLastSave="0" documentId="13_ncr:1_{FC73010B-184D-4C80-8FE9-BDB59801E0D2}" xr6:coauthVersionLast="47" xr6:coauthVersionMax="47" xr10:uidLastSave="{00000000-0000-0000-0000-000000000000}"/>
  <bookViews>
    <workbookView xWindow="-120" yWindow="-120" windowWidth="29040" windowHeight="15720" tabRatio="386" activeTab="3" xr2:uid="{00000000-000D-0000-FFFF-FFFF00000000}"/>
  </bookViews>
  <sheets>
    <sheet name="SAŽETAK 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F14" i="7"/>
  <c r="G14" i="7"/>
  <c r="H14" i="7"/>
  <c r="I14" i="7"/>
  <c r="E14" i="7"/>
  <c r="F41" i="8" l="1"/>
  <c r="G38" i="8" s="1"/>
  <c r="G41" i="8" s="1"/>
  <c r="H38" i="8" s="1"/>
  <c r="H41" i="8" s="1"/>
  <c r="I38" i="8" s="1"/>
  <c r="I41" i="8" s="1"/>
  <c r="J38" i="8" s="1"/>
  <c r="J41" i="8" s="1"/>
  <c r="F22" i="7" l="1"/>
  <c r="G22" i="7"/>
  <c r="H22" i="7"/>
  <c r="I22" i="7"/>
  <c r="I21" i="7" s="1"/>
  <c r="E22" i="7"/>
  <c r="F35" i="7" l="1"/>
  <c r="G35" i="7"/>
  <c r="H35" i="7"/>
  <c r="I35" i="7"/>
  <c r="E35" i="7"/>
  <c r="F33" i="7"/>
  <c r="F32" i="7" s="1"/>
  <c r="G33" i="7"/>
  <c r="G32" i="7" s="1"/>
  <c r="H33" i="7"/>
  <c r="I33" i="7"/>
  <c r="E33" i="7"/>
  <c r="E32" i="7" s="1"/>
  <c r="F29" i="7"/>
  <c r="F28" i="7" s="1"/>
  <c r="G29" i="7"/>
  <c r="G28" i="7" s="1"/>
  <c r="H29" i="7"/>
  <c r="H28" i="7" s="1"/>
  <c r="I29" i="7"/>
  <c r="I28" i="7" s="1"/>
  <c r="E29" i="7"/>
  <c r="E28" i="7" s="1"/>
  <c r="F26" i="7"/>
  <c r="F25" i="7" s="1"/>
  <c r="G26" i="7"/>
  <c r="G25" i="7" s="1"/>
  <c r="H26" i="7"/>
  <c r="H25" i="7" s="1"/>
  <c r="I26" i="7"/>
  <c r="I25" i="7" s="1"/>
  <c r="E26" i="7"/>
  <c r="E25" i="7" s="1"/>
  <c r="F21" i="7"/>
  <c r="G21" i="7"/>
  <c r="H21" i="7"/>
  <c r="E21" i="7"/>
  <c r="F19" i="7"/>
  <c r="F18" i="7" s="1"/>
  <c r="G19" i="7"/>
  <c r="G18" i="7" s="1"/>
  <c r="H19" i="7"/>
  <c r="H18" i="7" s="1"/>
  <c r="I19" i="7"/>
  <c r="I18" i="7" s="1"/>
  <c r="E19" i="7"/>
  <c r="E18" i="7" s="1"/>
  <c r="F9" i="7"/>
  <c r="G9" i="7"/>
  <c r="G8" i="7" s="1"/>
  <c r="G7" i="7" s="1"/>
  <c r="H9" i="7"/>
  <c r="H8" i="7" s="1"/>
  <c r="H7" i="7" s="1"/>
  <c r="I9" i="7"/>
  <c r="I8" i="7" s="1"/>
  <c r="I7" i="7" s="1"/>
  <c r="E9" i="7"/>
  <c r="I17" i="7" l="1"/>
  <c r="H17" i="7"/>
  <c r="I32" i="7"/>
  <c r="H32" i="7"/>
  <c r="G17" i="7"/>
  <c r="F17" i="7"/>
  <c r="F31" i="7"/>
  <c r="E31" i="7"/>
  <c r="I31" i="7"/>
  <c r="H31" i="7"/>
  <c r="G31" i="7"/>
  <c r="F8" i="7"/>
  <c r="F7" i="7" s="1"/>
  <c r="E8" i="7"/>
  <c r="E7" i="7" s="1"/>
  <c r="I6" i="7" l="1"/>
  <c r="H6" i="7"/>
  <c r="G6" i="7"/>
  <c r="F6" i="7"/>
  <c r="E6" i="7"/>
  <c r="D10" i="6" l="1"/>
  <c r="G22" i="8" s="1"/>
  <c r="E10" i="6"/>
  <c r="F10" i="6"/>
  <c r="G10" i="6"/>
  <c r="C10" i="6"/>
  <c r="D7" i="6"/>
  <c r="E7" i="6"/>
  <c r="F7" i="6"/>
  <c r="G7" i="6"/>
  <c r="C7" i="6"/>
  <c r="D27" i="3"/>
  <c r="G14" i="8" s="1"/>
  <c r="E27" i="3"/>
  <c r="H14" i="8" s="1"/>
  <c r="F27" i="3"/>
  <c r="I14" i="8" s="1"/>
  <c r="G27" i="3"/>
  <c r="J14" i="8" s="1"/>
  <c r="C27" i="3"/>
  <c r="F14" i="8" s="1"/>
  <c r="D21" i="3"/>
  <c r="G13" i="8" s="1"/>
  <c r="E21" i="3"/>
  <c r="H13" i="8" s="1"/>
  <c r="F21" i="3"/>
  <c r="G21" i="3"/>
  <c r="C21" i="3"/>
  <c r="D13" i="3"/>
  <c r="G11" i="8" s="1"/>
  <c r="E13" i="3"/>
  <c r="H11" i="8" s="1"/>
  <c r="F13" i="3"/>
  <c r="I11" i="8" s="1"/>
  <c r="G13" i="3"/>
  <c r="J11" i="8" s="1"/>
  <c r="C13" i="3"/>
  <c r="F11" i="8" s="1"/>
  <c r="D8" i="3"/>
  <c r="G10" i="8" s="1"/>
  <c r="E8" i="3"/>
  <c r="F8" i="3"/>
  <c r="G8" i="3"/>
  <c r="C8" i="3"/>
  <c r="I21" i="8" l="1"/>
  <c r="F6" i="6"/>
  <c r="C6" i="6"/>
  <c r="F21" i="8"/>
  <c r="J21" i="8"/>
  <c r="G6" i="6"/>
  <c r="H21" i="8"/>
  <c r="E6" i="6"/>
  <c r="G21" i="8"/>
  <c r="D6" i="6"/>
  <c r="J22" i="8"/>
  <c r="J23" i="8" s="1"/>
  <c r="G9" i="6"/>
  <c r="I22" i="8"/>
  <c r="F9" i="6"/>
  <c r="J13" i="8"/>
  <c r="J12" i="8" s="1"/>
  <c r="G20" i="3"/>
  <c r="I13" i="8"/>
  <c r="I12" i="8" s="1"/>
  <c r="F20" i="3"/>
  <c r="J10" i="8"/>
  <c r="J9" i="8" s="1"/>
  <c r="G7" i="3"/>
  <c r="I10" i="8"/>
  <c r="I9" i="8" s="1"/>
  <c r="F7" i="3"/>
  <c r="H22" i="8"/>
  <c r="E9" i="6"/>
  <c r="H12" i="8"/>
  <c r="E7" i="3"/>
  <c r="H10" i="8"/>
  <c r="H9" i="8" s="1"/>
  <c r="E20" i="3"/>
  <c r="D9" i="6"/>
  <c r="G23" i="8"/>
  <c r="G12" i="8"/>
  <c r="D20" i="3"/>
  <c r="G9" i="8"/>
  <c r="D7" i="3"/>
  <c r="C9" i="6"/>
  <c r="F22" i="8"/>
  <c r="C20" i="3"/>
  <c r="F13" i="8"/>
  <c r="F12" i="8" s="1"/>
  <c r="C7" i="3"/>
  <c r="F10" i="8"/>
  <c r="F9" i="8" s="1"/>
  <c r="H23" i="8" l="1"/>
  <c r="I15" i="8"/>
  <c r="I23" i="8"/>
  <c r="F23" i="8"/>
  <c r="J15" i="8"/>
  <c r="J24" i="8" s="1"/>
  <c r="J31" i="8" s="1"/>
  <c r="J32" i="8" s="1"/>
  <c r="H15" i="8"/>
  <c r="H24" i="8" s="1"/>
  <c r="H31" i="8" s="1"/>
  <c r="H32" i="8" s="1"/>
  <c r="F15" i="8"/>
  <c r="G15" i="8"/>
  <c r="G24" i="8" s="1"/>
  <c r="G31" i="8" s="1"/>
  <c r="G32" i="8" s="1"/>
  <c r="F24" i="8" l="1"/>
  <c r="F31" i="8" s="1"/>
  <c r="F32" i="8" s="1"/>
  <c r="I24" i="8"/>
  <c r="I31" i="8" s="1"/>
  <c r="I32" i="8" s="1"/>
</calcChain>
</file>

<file path=xl/sharedStrings.xml><?xml version="1.0" encoding="utf-8"?>
<sst xmlns="http://schemas.openxmlformats.org/spreadsheetml/2006/main" count="143" uniqueCount="79">
  <si>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</si>
  <si>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</si>
  <si>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</si>
  <si>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</si>
  <si>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</si>
  <si>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</si>
  <si>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</si>
  <si>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</si>
  <si>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</si>
  <si>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</si>
  <si>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</si>
  <si>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</si>
  <si>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</si>
  <si>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</si>
  <si>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</si>
  <si>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</si>
  <si>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</si>
  <si>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</si>
  <si>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</si>
  <si>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</si>
  <si>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</si>
  <si>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</si>
  <si>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</si>
  <si>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</si>
  <si>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</si>
  <si>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</si>
  <si>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</si>
  <si>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Prihodi od imovine</t>
  </si>
  <si>
    <t>Prihodi od upravnih i administrativnih pristojbi, pristojbi po posebnim propisima i naknada</t>
  </si>
  <si>
    <t>Financijski rashodi</t>
  </si>
  <si>
    <t>Pomoći dane u inozemstvo i unutar općeg proračuna</t>
  </si>
  <si>
    <t>Ostali rashodi</t>
  </si>
  <si>
    <t>Rashodi za dodatna ulaganja na nefinancijskoj imovini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</si>
  <si>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</si>
  <si>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</si>
  <si>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</si>
  <si>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</si>
  <si>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</si>
  <si>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</si>
  <si>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</si>
  <si>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</si>
  <si>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</si>
  <si>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</si>
  <si>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</si>
  <si>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</si>
  <si>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</si>
  <si>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PROGRAM 3000</t>
  </si>
  <si>
    <t>OTPLATA KREDITA</t>
  </si>
  <si>
    <t>Aktivnost A300001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</si>
  <si>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</si>
  <si>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</si>
  <si>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</si>
  <si>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</si>
  <si>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</si>
  <si>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</si>
  <si>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</si>
  <si>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</si>
  <si>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</si>
  <si>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</si>
  <si>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</si>
  <si>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</si>
  <si>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PRIMICI UKUPNO</t>
  </si>
  <si>
    <t>IZDACI UKUPNO</t>
  </si>
  <si>
    <t>Razred i naziv</t>
  </si>
  <si>
    <t>Projekcija  2027.</t>
  </si>
  <si>
    <t>Naziv</t>
  </si>
  <si>
    <t>Projekcija 
 2027.</t>
  </si>
  <si>
    <t>Razred/ skupina</t>
  </si>
  <si>
    <t xml:space="preserve">B. RAČUN FINANCIRANJA </t>
  </si>
  <si>
    <t>ŽUP.UPRAVA ZA CESTE SMŽ</t>
  </si>
  <si>
    <t>UKUPNO PRIHODI</t>
  </si>
  <si>
    <t>UKUPNO RASHODI</t>
  </si>
  <si>
    <t xml:space="preserve">FINANCIJSKI PLAN ŽUPANIJSKE UPRAVE ZA CESTE SISAČKO-MOSLAVAČKE ŽUPANIJE 
ZA GODINU 2026. I PROJEKCIJE ZA GODINU 2027. I 2028. </t>
  </si>
  <si>
    <t>Izvršenje 2024.</t>
  </si>
  <si>
    <t>Tekući plan 2025.</t>
  </si>
  <si>
    <t>Plan 2026.</t>
  </si>
  <si>
    <t>Projekcija  2028.</t>
  </si>
  <si>
    <t>Projekcija 
 2028.</t>
  </si>
  <si>
    <t>Plan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</si>
</sst>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/>
    <xf numFmtId="4" fontId="6" fillId="2" borderId="4" xfId="0" applyNumberFormat="1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4" workbookViewId="0">
      <selection activeCell="F31" sqref="F31"/>
    </sheetView>
  </sheetViews>
  <sheetFormatPr defaultRowHeight="15" x14ac:dyDescent="0.25"/>
  <cols>
    <col min="1" max="1" width="9.85546875" customWidth="1"/>
    <col min="5" max="10" width="25.28515625" customWidth="1"/>
  </cols>
  <sheetData>
    <row r="1" spans="1:10" ht="42" customHeight="1" x14ac:dyDescent="0.25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4"/>
      <c r="J3" s="54"/>
    </row>
    <row r="4" spans="1:10" ht="18" customHeight="1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53" t="s">
        <v>21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8" customHeight="1" x14ac:dyDescent="0.25">
      <c r="A6" s="1"/>
      <c r="B6" s="2"/>
      <c r="C6" s="2"/>
      <c r="D6" s="2"/>
      <c r="E6" s="6"/>
      <c r="F6" s="7"/>
      <c r="G6" s="7"/>
      <c r="H6" s="7"/>
      <c r="I6" s="7"/>
      <c r="J6" s="17"/>
    </row>
    <row r="7" spans="1:10" x14ac:dyDescent="0.25">
      <c r="A7" s="65" t="s">
        <v>63</v>
      </c>
      <c r="B7" s="66"/>
      <c r="C7" s="66"/>
      <c r="D7" s="66"/>
      <c r="E7" s="67"/>
      <c r="F7" s="3" t="s">
        <v>73</v>
      </c>
      <c r="G7" s="3" t="s">
        <v>74</v>
      </c>
      <c r="H7" s="3" t="s">
        <v>75</v>
      </c>
      <c r="I7" s="3" t="s">
        <v>64</v>
      </c>
      <c r="J7" s="3" t="s">
        <v>76</v>
      </c>
    </row>
    <row r="8" spans="1:10" x14ac:dyDescent="0.25">
      <c r="A8" s="68">
        <v>1</v>
      </c>
      <c r="B8" s="69"/>
      <c r="C8" s="69"/>
      <c r="D8" s="69"/>
      <c r="E8" s="70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" customHeight="1" x14ac:dyDescent="0.25">
      <c r="A9" s="56" t="s">
        <v>0</v>
      </c>
      <c r="B9" s="57"/>
      <c r="C9" s="57"/>
      <c r="D9" s="57"/>
      <c r="E9" s="58"/>
      <c r="F9" s="38">
        <f>F10+F11</f>
        <v>8567843.6699999999</v>
      </c>
      <c r="G9" s="38">
        <f t="shared" ref="G9:J9" si="0">G10+G11</f>
        <v>12124500</v>
      </c>
      <c r="H9" s="38">
        <f t="shared" si="0"/>
        <v>14440000</v>
      </c>
      <c r="I9" s="38">
        <f t="shared" si="0"/>
        <v>15000000</v>
      </c>
      <c r="J9" s="38">
        <f t="shared" si="0"/>
        <v>15000000</v>
      </c>
    </row>
    <row r="10" spans="1:10" ht="15" customHeight="1" x14ac:dyDescent="0.25">
      <c r="A10" s="51" t="s">
        <v>49</v>
      </c>
      <c r="B10" s="52"/>
      <c r="C10" s="52"/>
      <c r="D10" s="52"/>
      <c r="E10" s="59"/>
      <c r="F10" s="39">
        <f>' Račun prihoda i rashoda'!C8</f>
        <v>8567843.6699999999</v>
      </c>
      <c r="G10" s="39">
        <f>' Račun prihoda i rashoda'!D8</f>
        <v>12124500</v>
      </c>
      <c r="H10" s="39">
        <f>' Račun prihoda i rashoda'!E8</f>
        <v>14440000</v>
      </c>
      <c r="I10" s="39">
        <f>' Račun prihoda i rashoda'!F8</f>
        <v>15000000</v>
      </c>
      <c r="J10" s="39">
        <f>' Račun prihoda i rashoda'!G8</f>
        <v>15000000</v>
      </c>
    </row>
    <row r="11" spans="1:10" x14ac:dyDescent="0.25">
      <c r="A11" s="60" t="s">
        <v>50</v>
      </c>
      <c r="B11" s="59"/>
      <c r="C11" s="59"/>
      <c r="D11" s="59"/>
      <c r="E11" s="59"/>
      <c r="F11" s="39">
        <f>' Račun prihoda i rashoda'!C13</f>
        <v>0</v>
      </c>
      <c r="G11" s="39">
        <f>' Račun prihoda i rashoda'!D13</f>
        <v>0</v>
      </c>
      <c r="H11" s="39">
        <f>' Račun prihoda i rashoda'!E13</f>
        <v>0</v>
      </c>
      <c r="I11" s="39">
        <f>' Račun prihoda i rashoda'!F13</f>
        <v>0</v>
      </c>
      <c r="J11" s="39">
        <f>' Račun prihoda i rashoda'!G13</f>
        <v>0</v>
      </c>
    </row>
    <row r="12" spans="1:10" x14ac:dyDescent="0.25">
      <c r="A12" s="18" t="s">
        <v>1</v>
      </c>
      <c r="B12" s="28"/>
      <c r="C12" s="28"/>
      <c r="D12" s="28"/>
      <c r="E12" s="28"/>
      <c r="F12" s="38">
        <f>F13+F14</f>
        <v>9405531.6300000008</v>
      </c>
      <c r="G12" s="38">
        <f t="shared" ref="G12:J12" si="1">G13+G14</f>
        <v>13684443</v>
      </c>
      <c r="H12" s="38">
        <f t="shared" si="1"/>
        <v>14397000</v>
      </c>
      <c r="I12" s="38">
        <f t="shared" si="1"/>
        <v>15000000</v>
      </c>
      <c r="J12" s="38">
        <f t="shared" si="1"/>
        <v>15000000</v>
      </c>
    </row>
    <row r="13" spans="1:10" ht="15" customHeight="1" x14ac:dyDescent="0.25">
      <c r="A13" s="61" t="s">
        <v>51</v>
      </c>
      <c r="B13" s="52"/>
      <c r="C13" s="52"/>
      <c r="D13" s="52"/>
      <c r="E13" s="52"/>
      <c r="F13" s="39">
        <f>' Račun prihoda i rashoda'!C21</f>
        <v>8350081.4700000007</v>
      </c>
      <c r="G13" s="39">
        <f>' Račun prihoda i rashoda'!D21</f>
        <v>12340043</v>
      </c>
      <c r="H13" s="39">
        <f>' Račun prihoda i rashoda'!E21</f>
        <v>12981000</v>
      </c>
      <c r="I13" s="39">
        <f>' Račun prihoda i rashoda'!F21</f>
        <v>13990000</v>
      </c>
      <c r="J13" s="39">
        <f>' Račun prihoda i rashoda'!G21</f>
        <v>13990000</v>
      </c>
    </row>
    <row r="14" spans="1:10" x14ac:dyDescent="0.25">
      <c r="A14" s="60" t="s">
        <v>52</v>
      </c>
      <c r="B14" s="59"/>
      <c r="C14" s="59"/>
      <c r="D14" s="59"/>
      <c r="E14" s="59"/>
      <c r="F14" s="39">
        <f>' Račun prihoda i rashoda'!C27</f>
        <v>1055450.1600000001</v>
      </c>
      <c r="G14" s="39">
        <f>' Račun prihoda i rashoda'!D27</f>
        <v>1344400</v>
      </c>
      <c r="H14" s="39">
        <f>' Račun prihoda i rashoda'!E27</f>
        <v>1416000</v>
      </c>
      <c r="I14" s="39">
        <f>' Račun prihoda i rashoda'!F27</f>
        <v>1010000</v>
      </c>
      <c r="J14" s="39">
        <f>' Račun prihoda i rashoda'!G27</f>
        <v>1010000</v>
      </c>
    </row>
    <row r="15" spans="1:10" ht="15" customHeight="1" x14ac:dyDescent="0.25">
      <c r="A15" s="62" t="s">
        <v>2</v>
      </c>
      <c r="B15" s="57"/>
      <c r="C15" s="57"/>
      <c r="D15" s="57"/>
      <c r="E15" s="57"/>
      <c r="F15" s="38">
        <f>F9-F12</f>
        <v>-837687.96000000089</v>
      </c>
      <c r="G15" s="38">
        <f t="shared" ref="G15:J15" si="2">G9-G12</f>
        <v>-1559943</v>
      </c>
      <c r="H15" s="38">
        <f t="shared" si="2"/>
        <v>43000</v>
      </c>
      <c r="I15" s="38">
        <f t="shared" si="2"/>
        <v>0</v>
      </c>
      <c r="J15" s="38">
        <f t="shared" si="2"/>
        <v>0</v>
      </c>
    </row>
    <row r="16" spans="1:10" ht="18" x14ac:dyDescent="0.25">
      <c r="A16" s="4"/>
      <c r="B16" s="13"/>
      <c r="C16" s="13"/>
      <c r="D16" s="13"/>
      <c r="E16" s="13"/>
      <c r="F16" s="13"/>
      <c r="G16" s="13"/>
      <c r="H16" s="14"/>
      <c r="I16" s="14"/>
      <c r="J16" s="14"/>
    </row>
    <row r="17" spans="1:10" ht="15.75" customHeight="1" x14ac:dyDescent="0.25">
      <c r="A17" s="53" t="s">
        <v>22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0" ht="18" x14ac:dyDescent="0.25">
      <c r="A18" s="4"/>
      <c r="B18" s="13"/>
      <c r="C18" s="13"/>
      <c r="D18" s="13"/>
      <c r="E18" s="13"/>
      <c r="F18" s="13"/>
      <c r="G18" s="13"/>
      <c r="H18" s="14"/>
      <c r="I18" s="14"/>
      <c r="J18" s="14"/>
    </row>
    <row r="19" spans="1:10" x14ac:dyDescent="0.25">
      <c r="A19" s="65" t="s">
        <v>63</v>
      </c>
      <c r="B19" s="66"/>
      <c r="C19" s="66"/>
      <c r="D19" s="66"/>
      <c r="E19" s="67"/>
      <c r="F19" s="3" t="s">
        <v>73</v>
      </c>
      <c r="G19" s="3" t="s">
        <v>74</v>
      </c>
      <c r="H19" s="3" t="s">
        <v>75</v>
      </c>
      <c r="I19" s="3" t="s">
        <v>64</v>
      </c>
      <c r="J19" s="3" t="s">
        <v>76</v>
      </c>
    </row>
    <row r="20" spans="1:10" x14ac:dyDescent="0.25">
      <c r="A20" s="68">
        <v>1</v>
      </c>
      <c r="B20" s="69"/>
      <c r="C20" s="69"/>
      <c r="D20" s="69"/>
      <c r="E20" s="70"/>
      <c r="F20" s="3">
        <v>2</v>
      </c>
      <c r="G20" s="3">
        <v>3</v>
      </c>
      <c r="H20" s="3">
        <v>4</v>
      </c>
      <c r="I20" s="3">
        <v>5</v>
      </c>
      <c r="J20" s="3">
        <v>6</v>
      </c>
    </row>
    <row r="21" spans="1:10" ht="15.75" customHeight="1" x14ac:dyDescent="0.25">
      <c r="A21" s="51" t="s">
        <v>53</v>
      </c>
      <c r="B21" s="63"/>
      <c r="C21" s="63"/>
      <c r="D21" s="63"/>
      <c r="E21" s="64"/>
      <c r="F21" s="39">
        <f>'Račun financiranja'!C7</f>
        <v>0</v>
      </c>
      <c r="G21" s="39">
        <f>'Račun financiranja'!D7</f>
        <v>0</v>
      </c>
      <c r="H21" s="39">
        <f>'Račun financiranja'!E7</f>
        <v>0</v>
      </c>
      <c r="I21" s="39">
        <f>'Račun financiranja'!F7</f>
        <v>0</v>
      </c>
      <c r="J21" s="39">
        <f>'Račun financiranja'!G7</f>
        <v>0</v>
      </c>
    </row>
    <row r="22" spans="1:10" ht="15" customHeight="1" x14ac:dyDescent="0.25">
      <c r="A22" s="51" t="s">
        <v>54</v>
      </c>
      <c r="B22" s="52"/>
      <c r="C22" s="52"/>
      <c r="D22" s="52"/>
      <c r="E22" s="52"/>
      <c r="F22" s="39">
        <f>'Račun financiranja'!C10</f>
        <v>387179.5</v>
      </c>
      <c r="G22" s="39">
        <f>'Račun financiranja'!D10</f>
        <v>840000</v>
      </c>
      <c r="H22" s="39">
        <f>'Račun financiranja'!E10</f>
        <v>43000</v>
      </c>
      <c r="I22" s="39">
        <f>'Račun financiranja'!F10</f>
        <v>0</v>
      </c>
      <c r="J22" s="39">
        <f>'Račun financiranja'!G10</f>
        <v>0</v>
      </c>
    </row>
    <row r="23" spans="1:10" ht="15" customHeight="1" x14ac:dyDescent="0.25">
      <c r="A23" s="62" t="s">
        <v>4</v>
      </c>
      <c r="B23" s="57"/>
      <c r="C23" s="57"/>
      <c r="D23" s="57"/>
      <c r="E23" s="57"/>
      <c r="F23" s="38">
        <f>F21-F22</f>
        <v>-387179.5</v>
      </c>
      <c r="G23" s="38">
        <f t="shared" ref="G23:J23" si="3">G21-G22</f>
        <v>-840000</v>
      </c>
      <c r="H23" s="38">
        <f t="shared" si="3"/>
        <v>-43000</v>
      </c>
      <c r="I23" s="38">
        <f t="shared" si="3"/>
        <v>0</v>
      </c>
      <c r="J23" s="38">
        <f t="shared" si="3"/>
        <v>0</v>
      </c>
    </row>
    <row r="24" spans="1:10" ht="15" customHeight="1" x14ac:dyDescent="0.25">
      <c r="A24" s="62" t="s">
        <v>5</v>
      </c>
      <c r="B24" s="57"/>
      <c r="C24" s="57"/>
      <c r="D24" s="57"/>
      <c r="E24" s="57"/>
      <c r="F24" s="38">
        <f>F15+F23</f>
        <v>-1224867.4600000009</v>
      </c>
      <c r="G24" s="38">
        <f t="shared" ref="G24:J24" si="4">G15+G23</f>
        <v>-2399943</v>
      </c>
      <c r="H24" s="38">
        <f t="shared" si="4"/>
        <v>0</v>
      </c>
      <c r="I24" s="38">
        <f t="shared" si="4"/>
        <v>0</v>
      </c>
      <c r="J24" s="38">
        <f t="shared" si="4"/>
        <v>0</v>
      </c>
    </row>
    <row r="25" spans="1:10" ht="18" x14ac:dyDescent="0.25">
      <c r="A25" s="12"/>
      <c r="B25" s="13"/>
      <c r="C25" s="13"/>
      <c r="D25" s="13"/>
      <c r="E25" s="13"/>
      <c r="F25" s="13"/>
      <c r="G25" s="13"/>
      <c r="H25" s="14"/>
      <c r="I25" s="14"/>
      <c r="J25" s="14"/>
    </row>
    <row r="26" spans="1:10" ht="15.75" customHeight="1" x14ac:dyDescent="0.25">
      <c r="A26" s="53" t="s">
        <v>55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0" ht="18" x14ac:dyDescent="0.25">
      <c r="A27" s="12"/>
      <c r="B27" s="13"/>
      <c r="C27" s="13"/>
      <c r="D27" s="13"/>
      <c r="E27" s="13"/>
      <c r="F27" s="13"/>
      <c r="G27" s="13"/>
      <c r="H27" s="14"/>
      <c r="I27" s="14"/>
      <c r="J27" s="14"/>
    </row>
    <row r="28" spans="1:10" x14ac:dyDescent="0.25">
      <c r="A28" s="65" t="s">
        <v>65</v>
      </c>
      <c r="B28" s="66"/>
      <c r="C28" s="66"/>
      <c r="D28" s="66"/>
      <c r="E28" s="67"/>
      <c r="F28" s="3" t="s">
        <v>73</v>
      </c>
      <c r="G28" s="3" t="s">
        <v>74</v>
      </c>
      <c r="H28" s="3" t="s">
        <v>75</v>
      </c>
      <c r="I28" s="3" t="s">
        <v>64</v>
      </c>
      <c r="J28" s="3" t="s">
        <v>76</v>
      </c>
    </row>
    <row r="29" spans="1:10" x14ac:dyDescent="0.25">
      <c r="A29" s="68">
        <v>1</v>
      </c>
      <c r="B29" s="69"/>
      <c r="C29" s="69"/>
      <c r="D29" s="69"/>
      <c r="E29" s="70"/>
      <c r="F29" s="3">
        <v>2</v>
      </c>
      <c r="G29" s="3">
        <v>3</v>
      </c>
      <c r="H29" s="3">
        <v>4</v>
      </c>
      <c r="I29" s="3">
        <v>5</v>
      </c>
      <c r="J29" s="3">
        <v>6</v>
      </c>
    </row>
    <row r="30" spans="1:10" ht="15" customHeight="1" x14ac:dyDescent="0.25">
      <c r="A30" s="73" t="s">
        <v>56</v>
      </c>
      <c r="B30" s="74"/>
      <c r="C30" s="74"/>
      <c r="D30" s="74"/>
      <c r="E30" s="75"/>
      <c r="F30" s="42">
        <v>3624810.77</v>
      </c>
      <c r="G30" s="42">
        <v>0</v>
      </c>
      <c r="H30" s="42">
        <v>0</v>
      </c>
      <c r="I30" s="42">
        <v>0</v>
      </c>
      <c r="J30" s="43">
        <v>0</v>
      </c>
    </row>
    <row r="31" spans="1:10" ht="15" customHeight="1" x14ac:dyDescent="0.25">
      <c r="A31" s="62" t="s">
        <v>57</v>
      </c>
      <c r="B31" s="57"/>
      <c r="C31" s="57"/>
      <c r="D31" s="57"/>
      <c r="E31" s="57"/>
      <c r="F31" s="40">
        <f>F24+F30</f>
        <v>2399943.3099999991</v>
      </c>
      <c r="G31" s="40">
        <f t="shared" ref="G31:J31" si="5">G24+G30</f>
        <v>-2399943</v>
      </c>
      <c r="H31" s="40">
        <f t="shared" si="5"/>
        <v>0</v>
      </c>
      <c r="I31" s="40">
        <f t="shared" si="5"/>
        <v>0</v>
      </c>
      <c r="J31" s="41">
        <f t="shared" si="5"/>
        <v>0</v>
      </c>
    </row>
    <row r="32" spans="1:10" ht="42.75" customHeight="1" x14ac:dyDescent="0.25">
      <c r="A32" s="56" t="s">
        <v>58</v>
      </c>
      <c r="B32" s="78"/>
      <c r="C32" s="78"/>
      <c r="D32" s="78"/>
      <c r="E32" s="79"/>
      <c r="F32" s="40">
        <f>F15+F23+F30-F31</f>
        <v>0</v>
      </c>
      <c r="G32" s="40">
        <f t="shared" ref="G32:J32" si="6">G15+G23+G30-G31</f>
        <v>0</v>
      </c>
      <c r="H32" s="40">
        <f t="shared" si="6"/>
        <v>0</v>
      </c>
      <c r="I32" s="40">
        <f t="shared" si="6"/>
        <v>0</v>
      </c>
      <c r="J32" s="41">
        <f t="shared" si="6"/>
        <v>0</v>
      </c>
    </row>
    <row r="34" spans="1:10" ht="21" customHeight="1" x14ac:dyDescent="0.25">
      <c r="A34" s="80" t="s">
        <v>59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8" x14ac:dyDescent="0.25">
      <c r="A35" s="30"/>
      <c r="B35" s="31"/>
      <c r="C35" s="31"/>
      <c r="D35" s="31"/>
      <c r="E35" s="31"/>
      <c r="F35" s="31"/>
      <c r="G35" s="31"/>
      <c r="H35" s="32"/>
      <c r="I35" s="32"/>
      <c r="J35" s="32"/>
    </row>
    <row r="36" spans="1:10" x14ac:dyDescent="0.25">
      <c r="A36" s="65" t="s">
        <v>65</v>
      </c>
      <c r="B36" s="66"/>
      <c r="C36" s="66"/>
      <c r="D36" s="66"/>
      <c r="E36" s="67"/>
      <c r="F36" s="3" t="s">
        <v>73</v>
      </c>
      <c r="G36" s="3" t="s">
        <v>74</v>
      </c>
      <c r="H36" s="3" t="s">
        <v>75</v>
      </c>
      <c r="I36" s="3" t="s">
        <v>64</v>
      </c>
      <c r="J36" s="3" t="s">
        <v>76</v>
      </c>
    </row>
    <row r="37" spans="1:10" x14ac:dyDescent="0.25">
      <c r="A37" s="68">
        <v>1</v>
      </c>
      <c r="B37" s="69"/>
      <c r="C37" s="69"/>
      <c r="D37" s="69"/>
      <c r="E37" s="70"/>
      <c r="F37" s="3">
        <v>2</v>
      </c>
      <c r="G37" s="3">
        <v>3</v>
      </c>
      <c r="H37" s="3">
        <v>4</v>
      </c>
      <c r="I37" s="3">
        <v>5</v>
      </c>
      <c r="J37" s="3">
        <v>6</v>
      </c>
    </row>
    <row r="38" spans="1:10" ht="15" customHeight="1" x14ac:dyDescent="0.25">
      <c r="A38" s="73" t="s">
        <v>56</v>
      </c>
      <c r="B38" s="74"/>
      <c r="C38" s="74"/>
      <c r="D38" s="74"/>
      <c r="E38" s="75"/>
      <c r="F38" s="42">
        <v>0</v>
      </c>
      <c r="G38" s="42">
        <f>F41</f>
        <v>0</v>
      </c>
      <c r="H38" s="42">
        <f>G41</f>
        <v>0</v>
      </c>
      <c r="I38" s="42">
        <f>H41</f>
        <v>0</v>
      </c>
      <c r="J38" s="43">
        <f>I41</f>
        <v>0</v>
      </c>
    </row>
    <row r="39" spans="1:10" ht="28.5" customHeight="1" x14ac:dyDescent="0.25">
      <c r="A39" s="73" t="s">
        <v>3</v>
      </c>
      <c r="B39" s="74"/>
      <c r="C39" s="74"/>
      <c r="D39" s="74"/>
      <c r="E39" s="75"/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0" ht="15" customHeight="1" x14ac:dyDescent="0.25">
      <c r="A40" s="73" t="s">
        <v>60</v>
      </c>
      <c r="B40" s="76"/>
      <c r="C40" s="76"/>
      <c r="D40" s="76"/>
      <c r="E40" s="77"/>
      <c r="F40" s="42">
        <v>0</v>
      </c>
      <c r="G40" s="42">
        <v>0</v>
      </c>
      <c r="H40" s="42">
        <v>0</v>
      </c>
      <c r="I40" s="42">
        <v>0</v>
      </c>
      <c r="J40" s="43">
        <v>0</v>
      </c>
    </row>
    <row r="41" spans="1:10" ht="15" customHeight="1" x14ac:dyDescent="0.25">
      <c r="A41" s="62" t="s">
        <v>57</v>
      </c>
      <c r="B41" s="57"/>
      <c r="C41" s="57"/>
      <c r="D41" s="57"/>
      <c r="E41" s="57"/>
      <c r="F41" s="44">
        <f>F38-F39+F40</f>
        <v>0</v>
      </c>
      <c r="G41" s="44">
        <f t="shared" ref="G41:J41" si="7">G38-G39+G40</f>
        <v>0</v>
      </c>
      <c r="H41" s="44">
        <f t="shared" si="7"/>
        <v>0</v>
      </c>
      <c r="I41" s="44">
        <f t="shared" si="7"/>
        <v>0</v>
      </c>
      <c r="J41" s="45">
        <f t="shared" si="7"/>
        <v>0</v>
      </c>
    </row>
    <row r="43" spans="1:10" ht="15" customHeight="1" x14ac:dyDescent="0.25">
      <c r="A43" s="71"/>
      <c r="B43" s="72"/>
      <c r="C43" s="72"/>
      <c r="D43" s="72"/>
      <c r="E43" s="72"/>
      <c r="F43" s="72"/>
      <c r="G43" s="72"/>
      <c r="H43" s="72"/>
      <c r="I43" s="72"/>
      <c r="J43" s="72"/>
    </row>
  </sheetData>
  <mergeCells count="32">
    <mergeCell ref="A43:J43"/>
    <mergeCell ref="A38:E38"/>
    <mergeCell ref="A39:E39"/>
    <mergeCell ref="A40:E40"/>
    <mergeCell ref="A23:E23"/>
    <mergeCell ref="A26:J26"/>
    <mergeCell ref="A24:E24"/>
    <mergeCell ref="A30:E30"/>
    <mergeCell ref="A31:E31"/>
    <mergeCell ref="A32:E32"/>
    <mergeCell ref="A34:J34"/>
    <mergeCell ref="A41:E41"/>
    <mergeCell ref="A29:E29"/>
    <mergeCell ref="A28:E28"/>
    <mergeCell ref="A36:E36"/>
    <mergeCell ref="A37:E37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</mergeCells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13" workbookViewId="0">
      <selection activeCell="G24" sqref="G2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x14ac:dyDescent="0.25">
      <c r="A1" s="4"/>
      <c r="B1" s="4"/>
      <c r="C1" s="4"/>
      <c r="D1" s="4"/>
      <c r="E1" s="4"/>
      <c r="F1" s="5"/>
      <c r="G1" s="5"/>
    </row>
    <row r="2" spans="1:7" ht="18" customHeight="1" x14ac:dyDescent="0.25">
      <c r="A2" s="53" t="s">
        <v>6</v>
      </c>
      <c r="B2" s="55"/>
      <c r="C2" s="55"/>
      <c r="D2" s="55"/>
      <c r="E2" s="55"/>
      <c r="F2" s="55"/>
      <c r="G2" s="55"/>
    </row>
    <row r="3" spans="1:7" ht="18" x14ac:dyDescent="0.25">
      <c r="A3" s="4"/>
      <c r="B3" s="4"/>
      <c r="C3" s="4"/>
      <c r="D3" s="4"/>
      <c r="E3" s="4"/>
      <c r="F3" s="5"/>
      <c r="G3" s="5"/>
    </row>
    <row r="4" spans="1:7" ht="18" x14ac:dyDescent="0.25">
      <c r="A4" s="4"/>
      <c r="B4" s="4"/>
      <c r="C4" s="4"/>
      <c r="D4" s="4"/>
      <c r="E4" s="4"/>
      <c r="F4" s="5"/>
      <c r="G4" s="19"/>
    </row>
    <row r="5" spans="1:7" ht="25.5" x14ac:dyDescent="0.25">
      <c r="A5" s="11" t="s">
        <v>67</v>
      </c>
      <c r="B5" s="10" t="s">
        <v>17</v>
      </c>
      <c r="C5" s="10" t="s">
        <v>73</v>
      </c>
      <c r="D5" s="11" t="s">
        <v>74</v>
      </c>
      <c r="E5" s="11" t="s">
        <v>75</v>
      </c>
      <c r="F5" s="11" t="s">
        <v>66</v>
      </c>
      <c r="G5" s="11" t="s">
        <v>77</v>
      </c>
    </row>
    <row r="6" spans="1:7" x14ac:dyDescent="0.25">
      <c r="A6" s="3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7" x14ac:dyDescent="0.25">
      <c r="A7" s="3"/>
      <c r="B7" s="16" t="s">
        <v>70</v>
      </c>
      <c r="C7" s="33">
        <f>C8+C13</f>
        <v>8567843.6699999999</v>
      </c>
      <c r="D7" s="33">
        <f t="shared" ref="D7:G7" si="0">D8+D13</f>
        <v>12124500</v>
      </c>
      <c r="E7" s="33">
        <f t="shared" si="0"/>
        <v>14440000</v>
      </c>
      <c r="F7" s="33">
        <f t="shared" si="0"/>
        <v>15000000</v>
      </c>
      <c r="G7" s="33">
        <f t="shared" si="0"/>
        <v>15000000</v>
      </c>
    </row>
    <row r="8" spans="1:7" ht="15.75" customHeight="1" x14ac:dyDescent="0.25">
      <c r="A8" s="25">
        <v>6</v>
      </c>
      <c r="B8" s="25" t="s">
        <v>7</v>
      </c>
      <c r="C8" s="34">
        <f>SUM(C9:C12)</f>
        <v>8567843.6699999999</v>
      </c>
      <c r="D8" s="34">
        <f t="shared" ref="D8:G8" si="1">SUM(D9:D12)</f>
        <v>12124500</v>
      </c>
      <c r="E8" s="34">
        <f t="shared" si="1"/>
        <v>14440000</v>
      </c>
      <c r="F8" s="34">
        <f t="shared" si="1"/>
        <v>15000000</v>
      </c>
      <c r="G8" s="34">
        <f t="shared" si="1"/>
        <v>15000000</v>
      </c>
    </row>
    <row r="9" spans="1:7" ht="38.25" x14ac:dyDescent="0.25">
      <c r="A9" s="49">
        <v>63</v>
      </c>
      <c r="B9" s="9" t="s">
        <v>23</v>
      </c>
      <c r="C9" s="35">
        <v>2982241.93</v>
      </c>
      <c r="D9" s="36">
        <v>5620000</v>
      </c>
      <c r="E9" s="36">
        <v>6400000</v>
      </c>
      <c r="F9" s="36">
        <v>6500000</v>
      </c>
      <c r="G9" s="36">
        <v>6500000</v>
      </c>
    </row>
    <row r="10" spans="1:7" x14ac:dyDescent="0.25">
      <c r="A10" s="49">
        <v>64</v>
      </c>
      <c r="B10" s="9" t="s">
        <v>27</v>
      </c>
      <c r="C10" s="35">
        <v>5577360.8300000001</v>
      </c>
      <c r="D10" s="36">
        <v>6491500</v>
      </c>
      <c r="E10" s="36">
        <v>8025000</v>
      </c>
      <c r="F10" s="36">
        <v>8500000</v>
      </c>
      <c r="G10" s="36">
        <v>8500000</v>
      </c>
    </row>
    <row r="11" spans="1:7" ht="51" x14ac:dyDescent="0.25">
      <c r="A11" s="49">
        <v>65</v>
      </c>
      <c r="B11" s="9" t="s">
        <v>28</v>
      </c>
      <c r="C11" s="35">
        <v>8185.35</v>
      </c>
      <c r="D11" s="36">
        <v>13000</v>
      </c>
      <c r="E11" s="36">
        <v>15000</v>
      </c>
      <c r="F11" s="36">
        <v>0</v>
      </c>
      <c r="G11" s="36">
        <v>0</v>
      </c>
    </row>
    <row r="12" spans="1:7" ht="25.5" x14ac:dyDescent="0.25">
      <c r="A12" s="49">
        <v>68</v>
      </c>
      <c r="B12" s="9" t="s">
        <v>25</v>
      </c>
      <c r="C12" s="35">
        <v>55.56</v>
      </c>
      <c r="D12" s="36">
        <v>0</v>
      </c>
      <c r="E12" s="36">
        <v>0</v>
      </c>
      <c r="F12" s="36">
        <v>0</v>
      </c>
      <c r="G12" s="36">
        <v>0</v>
      </c>
    </row>
    <row r="13" spans="1:7" ht="25.5" x14ac:dyDescent="0.25">
      <c r="A13" s="26">
        <v>7</v>
      </c>
      <c r="B13" s="27" t="s">
        <v>8</v>
      </c>
      <c r="C13" s="34">
        <f>C14</f>
        <v>0</v>
      </c>
      <c r="D13" s="34">
        <f t="shared" ref="D13:G13" si="2">D14</f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</row>
    <row r="14" spans="1:7" ht="38.25" x14ac:dyDescent="0.25">
      <c r="A14" s="49">
        <v>72</v>
      </c>
      <c r="B14" s="15" t="s">
        <v>24</v>
      </c>
      <c r="C14" s="35">
        <v>0</v>
      </c>
      <c r="D14" s="36">
        <v>0</v>
      </c>
      <c r="E14" s="36">
        <v>0</v>
      </c>
      <c r="F14" s="36">
        <v>0</v>
      </c>
      <c r="G14" s="37">
        <v>0</v>
      </c>
    </row>
    <row r="17" spans="1:7" ht="18" x14ac:dyDescent="0.25">
      <c r="A17" s="4"/>
      <c r="B17" s="4"/>
      <c r="C17" s="4"/>
      <c r="D17" s="4"/>
      <c r="E17" s="4"/>
      <c r="F17" s="5"/>
      <c r="G17" s="5"/>
    </row>
    <row r="18" spans="1:7" ht="25.5" x14ac:dyDescent="0.25">
      <c r="A18" s="11" t="s">
        <v>67</v>
      </c>
      <c r="B18" s="10" t="s">
        <v>17</v>
      </c>
      <c r="C18" s="10" t="s">
        <v>73</v>
      </c>
      <c r="D18" s="11" t="s">
        <v>74</v>
      </c>
      <c r="E18" s="11" t="s">
        <v>75</v>
      </c>
      <c r="F18" s="11" t="s">
        <v>66</v>
      </c>
      <c r="G18" s="11" t="s">
        <v>77</v>
      </c>
    </row>
    <row r="19" spans="1:7" x14ac:dyDescent="0.25">
      <c r="A19" s="3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  <c r="G19" s="29">
        <v>7</v>
      </c>
    </row>
    <row r="20" spans="1:7" x14ac:dyDescent="0.25">
      <c r="A20" s="3"/>
      <c r="B20" s="16" t="s">
        <v>71</v>
      </c>
      <c r="C20" s="33">
        <f>C21+C27</f>
        <v>9405531.6300000008</v>
      </c>
      <c r="D20" s="33">
        <f t="shared" ref="D20:G20" si="3">D21+D27</f>
        <v>13684443</v>
      </c>
      <c r="E20" s="33">
        <f t="shared" si="3"/>
        <v>14397000</v>
      </c>
      <c r="F20" s="33">
        <f t="shared" si="3"/>
        <v>15000000</v>
      </c>
      <c r="G20" s="33">
        <f t="shared" si="3"/>
        <v>15000000</v>
      </c>
    </row>
    <row r="21" spans="1:7" ht="15.75" customHeight="1" x14ac:dyDescent="0.25">
      <c r="A21" s="25">
        <v>3</v>
      </c>
      <c r="B21" s="25" t="s">
        <v>9</v>
      </c>
      <c r="C21" s="34">
        <f>SUM(C22:C26)</f>
        <v>8350081.4700000007</v>
      </c>
      <c r="D21" s="34">
        <f t="shared" ref="D21:G21" si="4">SUM(D22:D26)</f>
        <v>12340043</v>
      </c>
      <c r="E21" s="34">
        <f t="shared" si="4"/>
        <v>12981000</v>
      </c>
      <c r="F21" s="34">
        <f t="shared" si="4"/>
        <v>13990000</v>
      </c>
      <c r="G21" s="34">
        <f t="shared" si="4"/>
        <v>13990000</v>
      </c>
    </row>
    <row r="22" spans="1:7" ht="15.75" customHeight="1" x14ac:dyDescent="0.25">
      <c r="A22" s="49">
        <v>31</v>
      </c>
      <c r="B22" s="9" t="s">
        <v>10</v>
      </c>
      <c r="C22" s="35">
        <v>457586.61</v>
      </c>
      <c r="D22" s="36">
        <v>571420</v>
      </c>
      <c r="E22" s="36">
        <v>609470</v>
      </c>
      <c r="F22" s="36">
        <v>610000</v>
      </c>
      <c r="G22" s="36">
        <v>610000</v>
      </c>
    </row>
    <row r="23" spans="1:7" ht="15.75" customHeight="1" x14ac:dyDescent="0.25">
      <c r="A23" s="49">
        <v>32</v>
      </c>
      <c r="B23" s="9" t="s">
        <v>18</v>
      </c>
      <c r="C23" s="35">
        <v>7434064.9900000002</v>
      </c>
      <c r="D23" s="36">
        <v>11250123</v>
      </c>
      <c r="E23" s="36">
        <v>11892530</v>
      </c>
      <c r="F23" s="36">
        <v>12795000</v>
      </c>
      <c r="G23" s="36">
        <v>12795000</v>
      </c>
    </row>
    <row r="24" spans="1:7" ht="15.75" customHeight="1" x14ac:dyDescent="0.25">
      <c r="A24" s="49">
        <v>34</v>
      </c>
      <c r="B24" s="9" t="s">
        <v>29</v>
      </c>
      <c r="C24" s="35">
        <v>100867.86</v>
      </c>
      <c r="D24" s="36">
        <v>112000</v>
      </c>
      <c r="E24" s="36">
        <v>75000</v>
      </c>
      <c r="F24" s="36">
        <v>80000</v>
      </c>
      <c r="G24" s="36">
        <v>80000</v>
      </c>
    </row>
    <row r="25" spans="1:7" ht="29.25" customHeight="1" x14ac:dyDescent="0.25">
      <c r="A25" s="49">
        <v>36</v>
      </c>
      <c r="B25" s="9" t="s">
        <v>30</v>
      </c>
      <c r="C25" s="35">
        <v>354889.13</v>
      </c>
      <c r="D25" s="36">
        <v>400000</v>
      </c>
      <c r="E25" s="36">
        <v>400000</v>
      </c>
      <c r="F25" s="36">
        <v>500000</v>
      </c>
      <c r="G25" s="36">
        <v>500000</v>
      </c>
    </row>
    <row r="26" spans="1:7" ht="15.75" customHeight="1" x14ac:dyDescent="0.25">
      <c r="A26" s="49">
        <v>38</v>
      </c>
      <c r="B26" s="9" t="s">
        <v>31</v>
      </c>
      <c r="C26" s="35">
        <v>2672.88</v>
      </c>
      <c r="D26" s="36">
        <v>6500</v>
      </c>
      <c r="E26" s="36">
        <v>4000</v>
      </c>
      <c r="F26" s="36">
        <v>5000</v>
      </c>
      <c r="G26" s="36">
        <v>5000</v>
      </c>
    </row>
    <row r="27" spans="1:7" ht="25.5" x14ac:dyDescent="0.25">
      <c r="A27" s="26">
        <v>4</v>
      </c>
      <c r="B27" s="27" t="s">
        <v>11</v>
      </c>
      <c r="C27" s="34">
        <f>SUM(C28:C29)</f>
        <v>1055450.1600000001</v>
      </c>
      <c r="D27" s="34">
        <f t="shared" ref="D27:G27" si="5">SUM(D28:D29)</f>
        <v>1344400</v>
      </c>
      <c r="E27" s="34">
        <f t="shared" si="5"/>
        <v>1416000</v>
      </c>
      <c r="F27" s="34">
        <f t="shared" si="5"/>
        <v>1010000</v>
      </c>
      <c r="G27" s="34">
        <f t="shared" si="5"/>
        <v>1010000</v>
      </c>
    </row>
    <row r="28" spans="1:7" ht="38.25" x14ac:dyDescent="0.25">
      <c r="A28" s="50">
        <v>42</v>
      </c>
      <c r="B28" s="15" t="s">
        <v>26</v>
      </c>
      <c r="C28" s="35">
        <v>12195.62</v>
      </c>
      <c r="D28" s="36">
        <v>21400</v>
      </c>
      <c r="E28" s="36">
        <v>16000</v>
      </c>
      <c r="F28" s="36">
        <v>10000</v>
      </c>
      <c r="G28" s="36">
        <v>10000</v>
      </c>
    </row>
    <row r="29" spans="1:7" ht="25.5" x14ac:dyDescent="0.25">
      <c r="A29" s="49">
        <v>45</v>
      </c>
      <c r="B29" s="15" t="s">
        <v>32</v>
      </c>
      <c r="C29" s="35">
        <v>1043254.54</v>
      </c>
      <c r="D29" s="36">
        <v>1323000</v>
      </c>
      <c r="E29" s="36">
        <v>1400000</v>
      </c>
      <c r="F29" s="36">
        <v>1000000</v>
      </c>
      <c r="G29" s="37">
        <v>1000000</v>
      </c>
    </row>
  </sheetData>
  <mergeCells count="1">
    <mergeCell ref="A2:G2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"/>
  <sheetViews>
    <sheetView workbookViewId="0">
      <selection activeCell="G12" sqref="G12"/>
    </sheetView>
  </sheetViews>
  <sheetFormatPr defaultRowHeight="15" x14ac:dyDescent="0.25"/>
  <cols>
    <col min="1" max="1" width="10.5703125" customWidth="1"/>
    <col min="2" max="7" width="25.28515625" customWidth="1"/>
  </cols>
  <sheetData>
    <row r="1" spans="1:7" ht="18" x14ac:dyDescent="0.25">
      <c r="A1" s="4"/>
      <c r="B1" s="4"/>
      <c r="C1" s="4"/>
      <c r="D1" s="4"/>
      <c r="E1" s="4"/>
      <c r="F1" s="5"/>
      <c r="G1" s="5"/>
    </row>
    <row r="2" spans="1:7" ht="18" customHeight="1" x14ac:dyDescent="0.25">
      <c r="A2" s="53" t="s">
        <v>68</v>
      </c>
      <c r="B2" s="55"/>
      <c r="C2" s="55"/>
      <c r="D2" s="55"/>
      <c r="E2" s="55"/>
      <c r="F2" s="55"/>
      <c r="G2" s="55"/>
    </row>
    <row r="3" spans="1:7" ht="18" x14ac:dyDescent="0.25">
      <c r="A3" s="4"/>
      <c r="B3" s="4"/>
      <c r="C3" s="4"/>
      <c r="D3" s="4"/>
      <c r="E3" s="4"/>
      <c r="F3" s="5"/>
      <c r="G3" s="19"/>
    </row>
    <row r="4" spans="1:7" ht="25.5" x14ac:dyDescent="0.25">
      <c r="A4" s="11" t="s">
        <v>67</v>
      </c>
      <c r="B4" s="10" t="s">
        <v>17</v>
      </c>
      <c r="C4" s="10" t="s">
        <v>73</v>
      </c>
      <c r="D4" s="11" t="s">
        <v>74</v>
      </c>
      <c r="E4" s="11" t="s">
        <v>75</v>
      </c>
      <c r="F4" s="11" t="s">
        <v>66</v>
      </c>
      <c r="G4" s="11" t="s">
        <v>77</v>
      </c>
    </row>
    <row r="5" spans="1:7" x14ac:dyDescent="0.25">
      <c r="A5" s="3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7" x14ac:dyDescent="0.25">
      <c r="A6" s="3"/>
      <c r="B6" s="16" t="s">
        <v>61</v>
      </c>
      <c r="C6" s="33">
        <f>C7</f>
        <v>0</v>
      </c>
      <c r="D6" s="33">
        <f t="shared" ref="D6:G6" si="0">D7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</row>
    <row r="7" spans="1:7" ht="25.5" x14ac:dyDescent="0.25">
      <c r="A7" s="25">
        <v>8</v>
      </c>
      <c r="B7" s="25" t="s">
        <v>12</v>
      </c>
      <c r="C7" s="34">
        <f>C8</f>
        <v>0</v>
      </c>
      <c r="D7" s="34">
        <f t="shared" ref="D7:G7" si="1">D8</f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</row>
    <row r="8" spans="1:7" x14ac:dyDescent="0.25">
      <c r="A8" s="9">
        <v>84</v>
      </c>
      <c r="B8" s="9" t="s">
        <v>19</v>
      </c>
      <c r="C8" s="35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8"/>
      <c r="B9" s="8" t="s">
        <v>62</v>
      </c>
      <c r="C9" s="46">
        <f>C10</f>
        <v>387179.5</v>
      </c>
      <c r="D9" s="46">
        <f t="shared" ref="D9:G9" si="2">D10</f>
        <v>840000</v>
      </c>
      <c r="E9" s="46">
        <f t="shared" si="2"/>
        <v>43000</v>
      </c>
      <c r="F9" s="46">
        <f t="shared" si="2"/>
        <v>0</v>
      </c>
      <c r="G9" s="46">
        <f t="shared" si="2"/>
        <v>0</v>
      </c>
    </row>
    <row r="10" spans="1:7" ht="25.5" x14ac:dyDescent="0.25">
      <c r="A10" s="26">
        <v>5</v>
      </c>
      <c r="B10" s="27" t="s">
        <v>13</v>
      </c>
      <c r="C10" s="34">
        <f>C11</f>
        <v>387179.5</v>
      </c>
      <c r="D10" s="34">
        <f t="shared" ref="D10:G10" si="3">D11</f>
        <v>840000</v>
      </c>
      <c r="E10" s="34">
        <f t="shared" si="3"/>
        <v>43000</v>
      </c>
      <c r="F10" s="34">
        <f t="shared" si="3"/>
        <v>0</v>
      </c>
      <c r="G10" s="34">
        <f t="shared" si="3"/>
        <v>0</v>
      </c>
    </row>
    <row r="11" spans="1:7" ht="25.5" x14ac:dyDescent="0.25">
      <c r="A11" s="9">
        <v>54</v>
      </c>
      <c r="B11" s="15" t="s">
        <v>20</v>
      </c>
      <c r="C11" s="35">
        <v>387179.5</v>
      </c>
      <c r="D11" s="36">
        <v>840000</v>
      </c>
      <c r="E11" s="36">
        <v>43000</v>
      </c>
      <c r="F11" s="36">
        <v>0</v>
      </c>
      <c r="G11" s="37">
        <v>0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tabSelected="1" topLeftCell="A7" workbookViewId="0">
      <selection activeCell="I12" sqref="I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8" customHeight="1" x14ac:dyDescent="0.25">
      <c r="A2" s="53" t="s">
        <v>14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19"/>
    </row>
    <row r="4" spans="1:9" ht="25.5" x14ac:dyDescent="0.25">
      <c r="A4" s="87" t="s">
        <v>16</v>
      </c>
      <c r="B4" s="88"/>
      <c r="C4" s="89"/>
      <c r="D4" s="10" t="s">
        <v>17</v>
      </c>
      <c r="E4" s="10" t="s">
        <v>73</v>
      </c>
      <c r="F4" s="11" t="s">
        <v>74</v>
      </c>
      <c r="G4" s="11" t="s">
        <v>78</v>
      </c>
      <c r="H4" s="11" t="s">
        <v>66</v>
      </c>
      <c r="I4" s="11" t="s">
        <v>77</v>
      </c>
    </row>
    <row r="5" spans="1:9" x14ac:dyDescent="0.25">
      <c r="A5" s="99">
        <v>1</v>
      </c>
      <c r="B5" s="100"/>
      <c r="C5" s="101"/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</row>
    <row r="6" spans="1:9" ht="23.25" customHeight="1" x14ac:dyDescent="0.25">
      <c r="A6" s="93">
        <v>38261</v>
      </c>
      <c r="B6" s="94"/>
      <c r="C6" s="95"/>
      <c r="D6" s="16" t="s">
        <v>69</v>
      </c>
      <c r="E6" s="46">
        <f>E7+E17+E31</f>
        <v>9792711.1300000008</v>
      </c>
      <c r="F6" s="46">
        <f>F7+F17+F31</f>
        <v>14524443</v>
      </c>
      <c r="G6" s="46">
        <f>G7+G17+G31</f>
        <v>14440000</v>
      </c>
      <c r="H6" s="46">
        <f>H7+H17+H31</f>
        <v>15000000</v>
      </c>
      <c r="I6" s="46">
        <f>I7+I17+I31</f>
        <v>15000000</v>
      </c>
    </row>
    <row r="7" spans="1:9" ht="33" customHeight="1" x14ac:dyDescent="0.25">
      <c r="A7" s="96" t="s">
        <v>33</v>
      </c>
      <c r="B7" s="97"/>
      <c r="C7" s="98"/>
      <c r="D7" s="24" t="s">
        <v>34</v>
      </c>
      <c r="E7" s="34">
        <f>E8</f>
        <v>747933.89</v>
      </c>
      <c r="F7" s="34">
        <f t="shared" ref="F7:I7" si="0">F8</f>
        <v>1006443</v>
      </c>
      <c r="G7" s="34">
        <f t="shared" si="0"/>
        <v>986000</v>
      </c>
      <c r="H7" s="34">
        <f t="shared" si="0"/>
        <v>1055000</v>
      </c>
      <c r="I7" s="34">
        <f t="shared" si="0"/>
        <v>1055000</v>
      </c>
    </row>
    <row r="8" spans="1:9" x14ac:dyDescent="0.25">
      <c r="A8" s="84" t="s">
        <v>35</v>
      </c>
      <c r="B8" s="85"/>
      <c r="C8" s="86"/>
      <c r="D8" s="16" t="s">
        <v>34</v>
      </c>
      <c r="E8" s="46">
        <f>E9+E14</f>
        <v>747933.89</v>
      </c>
      <c r="F8" s="46">
        <f t="shared" ref="F8:I8" si="1">F9+F14</f>
        <v>1006443</v>
      </c>
      <c r="G8" s="46">
        <f t="shared" si="1"/>
        <v>986000</v>
      </c>
      <c r="H8" s="46">
        <f t="shared" si="1"/>
        <v>1055000</v>
      </c>
      <c r="I8" s="46">
        <f t="shared" si="1"/>
        <v>1055000</v>
      </c>
    </row>
    <row r="9" spans="1:9" x14ac:dyDescent="0.25">
      <c r="A9" s="81">
        <v>3</v>
      </c>
      <c r="B9" s="82"/>
      <c r="C9" s="83"/>
      <c r="D9" s="20" t="s">
        <v>9</v>
      </c>
      <c r="E9" s="46">
        <f>SUM(E10:E13)</f>
        <v>735738.27</v>
      </c>
      <c r="F9" s="46">
        <f t="shared" ref="F9:I9" si="2">SUM(F10:F13)</f>
        <v>985043</v>
      </c>
      <c r="G9" s="46">
        <f t="shared" si="2"/>
        <v>970000</v>
      </c>
      <c r="H9" s="46">
        <f t="shared" si="2"/>
        <v>1045000</v>
      </c>
      <c r="I9" s="46">
        <f t="shared" si="2"/>
        <v>1045000</v>
      </c>
    </row>
    <row r="10" spans="1:9" x14ac:dyDescent="0.25">
      <c r="A10" s="90">
        <v>31</v>
      </c>
      <c r="B10" s="91"/>
      <c r="C10" s="92"/>
      <c r="D10" s="20" t="s">
        <v>10</v>
      </c>
      <c r="E10" s="35">
        <v>457586.61</v>
      </c>
      <c r="F10" s="36">
        <v>571420</v>
      </c>
      <c r="G10" s="36">
        <v>609470</v>
      </c>
      <c r="H10" s="36">
        <v>610000</v>
      </c>
      <c r="I10" s="37">
        <v>610000</v>
      </c>
    </row>
    <row r="11" spans="1:9" x14ac:dyDescent="0.25">
      <c r="A11" s="21">
        <v>32</v>
      </c>
      <c r="B11" s="22"/>
      <c r="C11" s="23"/>
      <c r="D11" s="20" t="s">
        <v>18</v>
      </c>
      <c r="E11" s="35">
        <v>269976.40000000002</v>
      </c>
      <c r="F11" s="36">
        <v>400123</v>
      </c>
      <c r="G11" s="36">
        <v>352530</v>
      </c>
      <c r="H11" s="36">
        <v>425000</v>
      </c>
      <c r="I11" s="37">
        <v>425000</v>
      </c>
    </row>
    <row r="12" spans="1:9" x14ac:dyDescent="0.25">
      <c r="A12" s="21">
        <v>34</v>
      </c>
      <c r="B12" s="22"/>
      <c r="C12" s="23"/>
      <c r="D12" s="20" t="s">
        <v>29</v>
      </c>
      <c r="E12" s="35">
        <v>5502.38</v>
      </c>
      <c r="F12" s="36">
        <v>7000</v>
      </c>
      <c r="G12" s="36">
        <v>4000</v>
      </c>
      <c r="H12" s="36">
        <v>5000</v>
      </c>
      <c r="I12" s="37">
        <v>5000</v>
      </c>
    </row>
    <row r="13" spans="1:9" x14ac:dyDescent="0.25">
      <c r="A13" s="21">
        <v>38</v>
      </c>
      <c r="B13" s="22"/>
      <c r="C13" s="23"/>
      <c r="D13" s="20" t="s">
        <v>31</v>
      </c>
      <c r="E13" s="35">
        <v>2672.88</v>
      </c>
      <c r="F13" s="36">
        <v>6500</v>
      </c>
      <c r="G13" s="36">
        <v>4000</v>
      </c>
      <c r="H13" s="36">
        <v>5000</v>
      </c>
      <c r="I13" s="37">
        <v>5000</v>
      </c>
    </row>
    <row r="14" spans="1:9" ht="25.5" x14ac:dyDescent="0.25">
      <c r="A14" s="81">
        <v>4</v>
      </c>
      <c r="B14" s="82"/>
      <c r="C14" s="83"/>
      <c r="D14" s="20" t="s">
        <v>11</v>
      </c>
      <c r="E14" s="46">
        <f>E15+E16</f>
        <v>12195.62</v>
      </c>
      <c r="F14" s="46">
        <f t="shared" ref="F14:I14" si="3">F15+F16</f>
        <v>21400</v>
      </c>
      <c r="G14" s="46">
        <f t="shared" si="3"/>
        <v>16000</v>
      </c>
      <c r="H14" s="46">
        <f t="shared" si="3"/>
        <v>10000</v>
      </c>
      <c r="I14" s="46">
        <f t="shared" si="3"/>
        <v>10000</v>
      </c>
    </row>
    <row r="15" spans="1:9" ht="25.5" x14ac:dyDescent="0.25">
      <c r="A15" s="90">
        <v>42</v>
      </c>
      <c r="B15" s="91"/>
      <c r="C15" s="92"/>
      <c r="D15" s="20" t="s">
        <v>26</v>
      </c>
      <c r="E15" s="35">
        <v>12195.62</v>
      </c>
      <c r="F15" s="36">
        <v>21400</v>
      </c>
      <c r="G15" s="36">
        <v>16000</v>
      </c>
      <c r="H15" s="36">
        <v>10000</v>
      </c>
      <c r="I15" s="37">
        <v>10000</v>
      </c>
    </row>
    <row r="16" spans="1:9" ht="25.5" x14ac:dyDescent="0.25">
      <c r="A16" s="21">
        <v>45</v>
      </c>
      <c r="B16" s="22"/>
      <c r="C16" s="23"/>
      <c r="D16" s="20" t="s">
        <v>32</v>
      </c>
      <c r="E16" s="35">
        <v>0</v>
      </c>
      <c r="F16" s="35">
        <v>0</v>
      </c>
      <c r="G16" s="35">
        <v>0</v>
      </c>
      <c r="H16" s="35">
        <v>0</v>
      </c>
      <c r="I16" s="47">
        <v>0</v>
      </c>
    </row>
    <row r="17" spans="1:9" ht="33" customHeight="1" x14ac:dyDescent="0.25">
      <c r="A17" s="96" t="s">
        <v>36</v>
      </c>
      <c r="B17" s="97"/>
      <c r="C17" s="98"/>
      <c r="D17" s="24" t="s">
        <v>37</v>
      </c>
      <c r="E17" s="34">
        <f>E18+E21+E25+E28</f>
        <v>8590069.4900000002</v>
      </c>
      <c r="F17" s="34">
        <f t="shared" ref="F17:I17" si="4">F18+F21+F25+F28</f>
        <v>12643000</v>
      </c>
      <c r="G17" s="34">
        <f t="shared" si="4"/>
        <v>13410000</v>
      </c>
      <c r="H17" s="34">
        <f t="shared" si="4"/>
        <v>13945000</v>
      </c>
      <c r="I17" s="34">
        <f t="shared" si="4"/>
        <v>13945000</v>
      </c>
    </row>
    <row r="18" spans="1:9" x14ac:dyDescent="0.25">
      <c r="A18" s="84" t="s">
        <v>38</v>
      </c>
      <c r="B18" s="85"/>
      <c r="C18" s="86"/>
      <c r="D18" s="16" t="s">
        <v>39</v>
      </c>
      <c r="E18" s="46">
        <f>E19</f>
        <v>2311479.7599999998</v>
      </c>
      <c r="F18" s="46">
        <f t="shared" ref="F18:I18" si="5">F19</f>
        <v>2900000</v>
      </c>
      <c r="G18" s="46">
        <f t="shared" si="5"/>
        <v>2900000</v>
      </c>
      <c r="H18" s="46">
        <f t="shared" si="5"/>
        <v>3500000</v>
      </c>
      <c r="I18" s="46">
        <f t="shared" si="5"/>
        <v>3500000</v>
      </c>
    </row>
    <row r="19" spans="1:9" x14ac:dyDescent="0.25">
      <c r="A19" s="81">
        <v>3</v>
      </c>
      <c r="B19" s="82"/>
      <c r="C19" s="83"/>
      <c r="D19" s="20" t="s">
        <v>9</v>
      </c>
      <c r="E19" s="46">
        <f>E20</f>
        <v>2311479.7599999998</v>
      </c>
      <c r="F19" s="46">
        <f t="shared" ref="F19:I19" si="6">F20</f>
        <v>2900000</v>
      </c>
      <c r="G19" s="46">
        <f t="shared" si="6"/>
        <v>2900000</v>
      </c>
      <c r="H19" s="46">
        <f t="shared" si="6"/>
        <v>3500000</v>
      </c>
      <c r="I19" s="46">
        <f t="shared" si="6"/>
        <v>3500000</v>
      </c>
    </row>
    <row r="20" spans="1:9" x14ac:dyDescent="0.25">
      <c r="A20" s="90">
        <v>32</v>
      </c>
      <c r="B20" s="91"/>
      <c r="C20" s="92"/>
      <c r="D20" s="20" t="s">
        <v>18</v>
      </c>
      <c r="E20" s="35">
        <v>2311479.7599999998</v>
      </c>
      <c r="F20" s="36">
        <v>2900000</v>
      </c>
      <c r="G20" s="36">
        <v>2900000</v>
      </c>
      <c r="H20" s="36">
        <v>3500000</v>
      </c>
      <c r="I20" s="37">
        <v>3500000</v>
      </c>
    </row>
    <row r="21" spans="1:9" ht="15" customHeight="1" x14ac:dyDescent="0.25">
      <c r="A21" s="84" t="s">
        <v>40</v>
      </c>
      <c r="B21" s="85"/>
      <c r="C21" s="86"/>
      <c r="D21" s="16" t="s">
        <v>41</v>
      </c>
      <c r="E21" s="46">
        <f>E22</f>
        <v>4880446.0600000005</v>
      </c>
      <c r="F21" s="46">
        <f t="shared" ref="F21:I21" si="7">F22</f>
        <v>8020000</v>
      </c>
      <c r="G21" s="46">
        <f t="shared" si="7"/>
        <v>8710000</v>
      </c>
      <c r="H21" s="46">
        <f t="shared" si="7"/>
        <v>8945000</v>
      </c>
      <c r="I21" s="46">
        <f>I22</f>
        <v>8945000</v>
      </c>
    </row>
    <row r="22" spans="1:9" x14ac:dyDescent="0.25">
      <c r="A22" s="81">
        <v>3</v>
      </c>
      <c r="B22" s="82"/>
      <c r="C22" s="83"/>
      <c r="D22" s="20" t="s">
        <v>9</v>
      </c>
      <c r="E22" s="46">
        <f>E23+E24</f>
        <v>4880446.0600000005</v>
      </c>
      <c r="F22" s="46">
        <f t="shared" ref="F22:I22" si="8">F23+F24</f>
        <v>8020000</v>
      </c>
      <c r="G22" s="46">
        <f t="shared" si="8"/>
        <v>8710000</v>
      </c>
      <c r="H22" s="46">
        <f t="shared" si="8"/>
        <v>8945000</v>
      </c>
      <c r="I22" s="46">
        <f t="shared" si="8"/>
        <v>8945000</v>
      </c>
    </row>
    <row r="23" spans="1:9" x14ac:dyDescent="0.25">
      <c r="A23" s="90">
        <v>32</v>
      </c>
      <c r="B23" s="91"/>
      <c r="C23" s="92"/>
      <c r="D23" s="20" t="s">
        <v>18</v>
      </c>
      <c r="E23" s="35">
        <v>4852608.83</v>
      </c>
      <c r="F23" s="36">
        <v>7950000</v>
      </c>
      <c r="G23" s="36">
        <v>8640000</v>
      </c>
      <c r="H23" s="36">
        <v>8870000</v>
      </c>
      <c r="I23" s="37">
        <v>8870000</v>
      </c>
    </row>
    <row r="24" spans="1:9" x14ac:dyDescent="0.25">
      <c r="A24" s="21">
        <v>34</v>
      </c>
      <c r="B24" s="22"/>
      <c r="C24" s="23"/>
      <c r="D24" s="20" t="s">
        <v>29</v>
      </c>
      <c r="E24" s="35">
        <v>27837.23</v>
      </c>
      <c r="F24" s="36">
        <v>70000</v>
      </c>
      <c r="G24" s="36">
        <v>70000</v>
      </c>
      <c r="H24" s="36">
        <v>75000</v>
      </c>
      <c r="I24" s="37">
        <v>75000</v>
      </c>
    </row>
    <row r="25" spans="1:9" ht="15" customHeight="1" x14ac:dyDescent="0.25">
      <c r="A25" s="84" t="s">
        <v>42</v>
      </c>
      <c r="B25" s="85"/>
      <c r="C25" s="86"/>
      <c r="D25" s="16" t="s">
        <v>43</v>
      </c>
      <c r="E25" s="46">
        <f>E26</f>
        <v>354889.13</v>
      </c>
      <c r="F25" s="46">
        <f t="shared" ref="F25:I25" si="9">F26</f>
        <v>400000</v>
      </c>
      <c r="G25" s="46">
        <f t="shared" si="9"/>
        <v>400000</v>
      </c>
      <c r="H25" s="46">
        <f t="shared" si="9"/>
        <v>500000</v>
      </c>
      <c r="I25" s="46">
        <f t="shared" si="9"/>
        <v>500000</v>
      </c>
    </row>
    <row r="26" spans="1:9" x14ac:dyDescent="0.25">
      <c r="A26" s="81">
        <v>3</v>
      </c>
      <c r="B26" s="82"/>
      <c r="C26" s="83"/>
      <c r="D26" s="20" t="s">
        <v>9</v>
      </c>
      <c r="E26" s="46">
        <f>E27</f>
        <v>354889.13</v>
      </c>
      <c r="F26" s="46">
        <f t="shared" ref="F26:I26" si="10">F27</f>
        <v>400000</v>
      </c>
      <c r="G26" s="46">
        <f t="shared" si="10"/>
        <v>400000</v>
      </c>
      <c r="H26" s="46">
        <f t="shared" si="10"/>
        <v>500000</v>
      </c>
      <c r="I26" s="46">
        <f t="shared" si="10"/>
        <v>500000</v>
      </c>
    </row>
    <row r="27" spans="1:9" ht="25.5" x14ac:dyDescent="0.25">
      <c r="A27" s="90">
        <v>36</v>
      </c>
      <c r="B27" s="91"/>
      <c r="C27" s="92"/>
      <c r="D27" s="20" t="s">
        <v>30</v>
      </c>
      <c r="E27" s="35">
        <v>354889.13</v>
      </c>
      <c r="F27" s="36">
        <v>400000</v>
      </c>
      <c r="G27" s="36">
        <v>400000</v>
      </c>
      <c r="H27" s="36">
        <v>500000</v>
      </c>
      <c r="I27" s="37">
        <v>500000</v>
      </c>
    </row>
    <row r="28" spans="1:9" ht="15" customHeight="1" x14ac:dyDescent="0.25">
      <c r="A28" s="84" t="s">
        <v>44</v>
      </c>
      <c r="B28" s="85"/>
      <c r="C28" s="86"/>
      <c r="D28" s="16" t="s">
        <v>45</v>
      </c>
      <c r="E28" s="46">
        <f>E29</f>
        <v>1043254.54</v>
      </c>
      <c r="F28" s="46">
        <f t="shared" ref="F28:I28" si="11">F29</f>
        <v>1323000</v>
      </c>
      <c r="G28" s="46">
        <f t="shared" si="11"/>
        <v>1400000</v>
      </c>
      <c r="H28" s="46">
        <f t="shared" si="11"/>
        <v>1000000</v>
      </c>
      <c r="I28" s="46">
        <f t="shared" si="11"/>
        <v>1000000</v>
      </c>
    </row>
    <row r="29" spans="1:9" ht="24" customHeight="1" x14ac:dyDescent="0.25">
      <c r="A29" s="81">
        <v>4</v>
      </c>
      <c r="B29" s="82"/>
      <c r="C29" s="83"/>
      <c r="D29" s="20" t="s">
        <v>11</v>
      </c>
      <c r="E29" s="46">
        <f>E30</f>
        <v>1043254.54</v>
      </c>
      <c r="F29" s="46">
        <f t="shared" ref="F29:I29" si="12">F30</f>
        <v>1323000</v>
      </c>
      <c r="G29" s="46">
        <f t="shared" si="12"/>
        <v>1400000</v>
      </c>
      <c r="H29" s="46">
        <f t="shared" si="12"/>
        <v>1000000</v>
      </c>
      <c r="I29" s="46">
        <f t="shared" si="12"/>
        <v>1000000</v>
      </c>
    </row>
    <row r="30" spans="1:9" ht="25.5" x14ac:dyDescent="0.25">
      <c r="A30" s="21">
        <v>45</v>
      </c>
      <c r="B30" s="22"/>
      <c r="C30" s="23"/>
      <c r="D30" s="20" t="s">
        <v>32</v>
      </c>
      <c r="E30" s="35">
        <v>1043254.54</v>
      </c>
      <c r="F30" s="36">
        <v>1323000</v>
      </c>
      <c r="G30" s="36">
        <v>1400000</v>
      </c>
      <c r="H30" s="36">
        <v>1000000</v>
      </c>
      <c r="I30" s="37">
        <v>1000000</v>
      </c>
    </row>
    <row r="31" spans="1:9" ht="30" customHeight="1" x14ac:dyDescent="0.25">
      <c r="A31" s="96" t="s">
        <v>46</v>
      </c>
      <c r="B31" s="97"/>
      <c r="C31" s="98"/>
      <c r="D31" s="24" t="s">
        <v>47</v>
      </c>
      <c r="E31" s="34">
        <f>E32</f>
        <v>454707.75</v>
      </c>
      <c r="F31" s="34">
        <f t="shared" ref="F31:I31" si="13">F32</f>
        <v>875000</v>
      </c>
      <c r="G31" s="34">
        <f t="shared" si="13"/>
        <v>44000</v>
      </c>
      <c r="H31" s="34">
        <f t="shared" si="13"/>
        <v>0</v>
      </c>
      <c r="I31" s="34">
        <f t="shared" si="13"/>
        <v>0</v>
      </c>
    </row>
    <row r="32" spans="1:9" ht="15" customHeight="1" x14ac:dyDescent="0.25">
      <c r="A32" s="84" t="s">
        <v>48</v>
      </c>
      <c r="B32" s="85"/>
      <c r="C32" s="86"/>
      <c r="D32" s="16" t="s">
        <v>47</v>
      </c>
      <c r="E32" s="46">
        <f>E33+E35</f>
        <v>454707.75</v>
      </c>
      <c r="F32" s="46">
        <f>F33+F35</f>
        <v>875000</v>
      </c>
      <c r="G32" s="46">
        <f>G33+G35</f>
        <v>44000</v>
      </c>
      <c r="H32" s="46">
        <f>H33+H35</f>
        <v>0</v>
      </c>
      <c r="I32" s="46">
        <f>I33+I35</f>
        <v>0</v>
      </c>
    </row>
    <row r="33" spans="1:9" x14ac:dyDescent="0.25">
      <c r="A33" s="81">
        <v>3</v>
      </c>
      <c r="B33" s="82"/>
      <c r="C33" s="83"/>
      <c r="D33" s="20" t="s">
        <v>9</v>
      </c>
      <c r="E33" s="46">
        <f>E34</f>
        <v>67528.25</v>
      </c>
      <c r="F33" s="46">
        <f t="shared" ref="F33:I33" si="14">F34</f>
        <v>35000</v>
      </c>
      <c r="G33" s="46">
        <f t="shared" si="14"/>
        <v>1000</v>
      </c>
      <c r="H33" s="46">
        <f t="shared" si="14"/>
        <v>0</v>
      </c>
      <c r="I33" s="46">
        <f t="shared" si="14"/>
        <v>0</v>
      </c>
    </row>
    <row r="34" spans="1:9" x14ac:dyDescent="0.25">
      <c r="A34" s="90">
        <v>34</v>
      </c>
      <c r="B34" s="91"/>
      <c r="C34" s="92"/>
      <c r="D34" s="20" t="s">
        <v>29</v>
      </c>
      <c r="E34" s="35">
        <v>67528.25</v>
      </c>
      <c r="F34" s="36">
        <v>35000</v>
      </c>
      <c r="G34" s="36">
        <v>1000</v>
      </c>
      <c r="H34" s="36">
        <v>0</v>
      </c>
      <c r="I34" s="37">
        <v>0</v>
      </c>
    </row>
    <row r="35" spans="1:9" ht="25.5" x14ac:dyDescent="0.25">
      <c r="A35" s="81">
        <v>5</v>
      </c>
      <c r="B35" s="82"/>
      <c r="C35" s="83"/>
      <c r="D35" s="20" t="s">
        <v>13</v>
      </c>
      <c r="E35" s="46">
        <f>E36</f>
        <v>387179.5</v>
      </c>
      <c r="F35" s="46">
        <f t="shared" ref="F35:I35" si="15">F36</f>
        <v>840000</v>
      </c>
      <c r="G35" s="46">
        <f t="shared" si="15"/>
        <v>43000</v>
      </c>
      <c r="H35" s="46">
        <f t="shared" si="15"/>
        <v>0</v>
      </c>
      <c r="I35" s="46">
        <f t="shared" si="15"/>
        <v>0</v>
      </c>
    </row>
    <row r="36" spans="1:9" ht="25.5" x14ac:dyDescent="0.25">
      <c r="A36" s="90">
        <v>54</v>
      </c>
      <c r="B36" s="91"/>
      <c r="C36" s="92"/>
      <c r="D36" s="20" t="s">
        <v>20</v>
      </c>
      <c r="E36" s="35">
        <v>387179.5</v>
      </c>
      <c r="F36" s="36">
        <v>840000</v>
      </c>
      <c r="G36" s="36">
        <v>43000</v>
      </c>
      <c r="H36" s="36">
        <v>0</v>
      </c>
      <c r="I36" s="37">
        <v>0</v>
      </c>
    </row>
  </sheetData>
  <mergeCells count="28">
    <mergeCell ref="A34:C34"/>
    <mergeCell ref="A36:C36"/>
    <mergeCell ref="A14:C14"/>
    <mergeCell ref="A35:C35"/>
    <mergeCell ref="A27:C27"/>
    <mergeCell ref="A32:C32"/>
    <mergeCell ref="A33:C33"/>
    <mergeCell ref="A18:C18"/>
    <mergeCell ref="A19:C19"/>
    <mergeCell ref="A20:C20"/>
    <mergeCell ref="A17:C17"/>
    <mergeCell ref="A31:C31"/>
    <mergeCell ref="A21:C21"/>
    <mergeCell ref="A22:C22"/>
    <mergeCell ref="A23:C23"/>
    <mergeCell ref="A25:C25"/>
    <mergeCell ref="A26:C26"/>
    <mergeCell ref="A28:C28"/>
    <mergeCell ref="A29:C29"/>
    <mergeCell ref="A2:I2"/>
    <mergeCell ref="A4:C4"/>
    <mergeCell ref="A9:C9"/>
    <mergeCell ref="A15:C15"/>
    <mergeCell ref="A10:C10"/>
    <mergeCell ref="A6:C6"/>
    <mergeCell ref="A8:C8"/>
    <mergeCell ref="A7:C7"/>
    <mergeCell ref="A5:C5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2025-11-05T10:11:32Z</cp:lastPrinted>
  <dcterms:created xsi:type="dcterms:W3CDTF">2022-08-12T12:51:27Z</dcterms:created>
  <dcterms:modified xsi:type="dcterms:W3CDTF">2025-11-05T10:11:34Z</dcterms:modified>
</cp:coreProperties>
</file>