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8800" windowHeight="12240" tabRatio="386"/>
  </bookViews>
  <sheets>
    <sheet name="SAŽETAK EUR" sheetId="8" r:id="rId1"/>
    <sheet name=" Račun prihoda i rashoda" sheetId="3" r:id="rId2"/>
    <sheet name="Račun financiranja" sheetId="6" r:id="rId3"/>
    <sheet name="POSEBNI DIO" sheetId="7" r:id="rId4"/>
    <sheet name="List2" sheetId="2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7" l="1"/>
  <c r="G14" i="7"/>
  <c r="H14" i="7"/>
  <c r="I14" i="7"/>
  <c r="E14" i="7"/>
  <c r="F17" i="7"/>
  <c r="E17" i="7"/>
  <c r="G36" i="7"/>
  <c r="H36" i="7"/>
  <c r="I36" i="7"/>
  <c r="E36" i="7"/>
  <c r="I37" i="7"/>
  <c r="H37" i="7"/>
  <c r="G37" i="7"/>
  <c r="F37" i="7"/>
  <c r="F36" i="7" s="1"/>
  <c r="E37" i="7"/>
  <c r="G20" i="8"/>
  <c r="G19" i="8"/>
  <c r="H19" i="8"/>
  <c r="I19" i="8"/>
  <c r="J19" i="8"/>
  <c r="G13" i="8"/>
  <c r="G12" i="8"/>
  <c r="G10" i="8"/>
  <c r="H10" i="8"/>
  <c r="I10" i="8"/>
  <c r="J10" i="8"/>
  <c r="G9" i="8"/>
  <c r="E8" i="6" l="1"/>
  <c r="F8" i="6"/>
  <c r="G8" i="6"/>
  <c r="H8" i="6"/>
  <c r="D8" i="6"/>
  <c r="F37" i="8" l="1"/>
  <c r="G34" i="8"/>
  <c r="G37" i="8" s="1"/>
  <c r="H34" i="8" s="1"/>
  <c r="H37" i="8" s="1"/>
  <c r="I34" i="8" s="1"/>
  <c r="I37" i="8" s="1"/>
  <c r="J34" i="8" s="1"/>
  <c r="J37" i="8" s="1"/>
  <c r="H31" i="7" l="1"/>
  <c r="I31" i="7"/>
  <c r="I34" i="7"/>
  <c r="H34" i="7"/>
  <c r="G34" i="7"/>
  <c r="F34" i="7"/>
  <c r="E34" i="7"/>
  <c r="E43" i="7" l="1"/>
  <c r="I43" i="7"/>
  <c r="H43" i="7"/>
  <c r="G43" i="7"/>
  <c r="F43" i="7"/>
  <c r="F22" i="7"/>
  <c r="G22" i="7"/>
  <c r="H22" i="7"/>
  <c r="I22" i="7"/>
  <c r="E22" i="7"/>
  <c r="F45" i="7" l="1"/>
  <c r="G45" i="7"/>
  <c r="H45" i="7"/>
  <c r="I45" i="7"/>
  <c r="E45" i="7"/>
  <c r="F41" i="7"/>
  <c r="G41" i="7"/>
  <c r="H41" i="7"/>
  <c r="I41" i="7"/>
  <c r="E41" i="7"/>
  <c r="F32" i="7"/>
  <c r="F31" i="7" s="1"/>
  <c r="G32" i="7"/>
  <c r="G31" i="7" s="1"/>
  <c r="H32" i="7"/>
  <c r="I32" i="7"/>
  <c r="E32" i="7"/>
  <c r="E31" i="7" s="1"/>
  <c r="F29" i="7"/>
  <c r="F28" i="7" s="1"/>
  <c r="G29" i="7"/>
  <c r="G28" i="7" s="1"/>
  <c r="H29" i="7"/>
  <c r="H28" i="7" s="1"/>
  <c r="I29" i="7"/>
  <c r="I28" i="7" s="1"/>
  <c r="E29" i="7"/>
  <c r="E28" i="7" s="1"/>
  <c r="F26" i="7"/>
  <c r="F25" i="7" s="1"/>
  <c r="G26" i="7"/>
  <c r="G25" i="7" s="1"/>
  <c r="H26" i="7"/>
  <c r="H25" i="7" s="1"/>
  <c r="I26" i="7"/>
  <c r="I25" i="7" s="1"/>
  <c r="E26" i="7"/>
  <c r="E25" i="7" s="1"/>
  <c r="F21" i="7"/>
  <c r="G21" i="7"/>
  <c r="H21" i="7"/>
  <c r="I21" i="7"/>
  <c r="E21" i="7"/>
  <c r="F19" i="7"/>
  <c r="F18" i="7" s="1"/>
  <c r="G19" i="7"/>
  <c r="G18" i="7" s="1"/>
  <c r="H19" i="7"/>
  <c r="H18" i="7" s="1"/>
  <c r="I19" i="7"/>
  <c r="I18" i="7" s="1"/>
  <c r="E19" i="7"/>
  <c r="E18" i="7" s="1"/>
  <c r="F9" i="7"/>
  <c r="G9" i="7"/>
  <c r="G8" i="7" s="1"/>
  <c r="G7" i="7" s="1"/>
  <c r="H9" i="7"/>
  <c r="H8" i="7" s="1"/>
  <c r="H7" i="7" s="1"/>
  <c r="I9" i="7"/>
  <c r="I8" i="7" s="1"/>
  <c r="I7" i="7" s="1"/>
  <c r="E9" i="7"/>
  <c r="I17" i="7" l="1"/>
  <c r="H17" i="7"/>
  <c r="G17" i="7"/>
  <c r="F40" i="7"/>
  <c r="F39" i="7" s="1"/>
  <c r="E40" i="7"/>
  <c r="E39" i="7" s="1"/>
  <c r="I40" i="7"/>
  <c r="I39" i="7" s="1"/>
  <c r="H40" i="7"/>
  <c r="H39" i="7" s="1"/>
  <c r="G40" i="7"/>
  <c r="G39" i="7" s="1"/>
  <c r="F8" i="7"/>
  <c r="F7" i="7" s="1"/>
  <c r="E8" i="7"/>
  <c r="E7" i="7" s="1"/>
  <c r="I6" i="7" l="1"/>
  <c r="H6" i="7"/>
  <c r="G6" i="7"/>
  <c r="F6" i="7"/>
  <c r="E6" i="7"/>
  <c r="F19" i="8" l="1"/>
  <c r="F10" i="8"/>
  <c r="E12" i="6" l="1"/>
  <c r="F12" i="6"/>
  <c r="G12" i="6"/>
  <c r="H12" i="6"/>
  <c r="D12" i="6"/>
  <c r="E9" i="6"/>
  <c r="F9" i="6"/>
  <c r="G9" i="6"/>
  <c r="H9" i="6"/>
  <c r="D9" i="6"/>
  <c r="E30" i="3"/>
  <c r="F30" i="3"/>
  <c r="H13" i="8" s="1"/>
  <c r="G30" i="3"/>
  <c r="I13" i="8" s="1"/>
  <c r="H30" i="3"/>
  <c r="J13" i="8" s="1"/>
  <c r="D30" i="3"/>
  <c r="F13" i="8" s="1"/>
  <c r="E24" i="3"/>
  <c r="F24" i="3"/>
  <c r="H12" i="8" s="1"/>
  <c r="G24" i="3"/>
  <c r="H24" i="3"/>
  <c r="D24" i="3"/>
  <c r="E16" i="3"/>
  <c r="F16" i="3"/>
  <c r="G16" i="3"/>
  <c r="H16" i="3"/>
  <c r="D16" i="3"/>
  <c r="E11" i="3"/>
  <c r="F11" i="3"/>
  <c r="G11" i="3"/>
  <c r="H11" i="3"/>
  <c r="D11" i="3"/>
  <c r="J20" i="8" l="1"/>
  <c r="J21" i="8" s="1"/>
  <c r="H11" i="6"/>
  <c r="I20" i="8"/>
  <c r="I21" i="8" s="1"/>
  <c r="G11" i="6"/>
  <c r="J12" i="8"/>
  <c r="J11" i="8" s="1"/>
  <c r="H23" i="3"/>
  <c r="I12" i="8"/>
  <c r="I11" i="8" s="1"/>
  <c r="G23" i="3"/>
  <c r="J9" i="8"/>
  <c r="J8" i="8" s="1"/>
  <c r="H10" i="3"/>
  <c r="I9" i="8"/>
  <c r="I8" i="8" s="1"/>
  <c r="I14" i="8" s="1"/>
  <c r="I22" i="8" s="1"/>
  <c r="I28" i="8" s="1"/>
  <c r="I29" i="8" s="1"/>
  <c r="G10" i="3"/>
  <c r="H20" i="8"/>
  <c r="H21" i="8" s="1"/>
  <c r="F11" i="6"/>
  <c r="H11" i="8"/>
  <c r="F10" i="3"/>
  <c r="H9" i="8"/>
  <c r="H8" i="8" s="1"/>
  <c r="F23" i="3"/>
  <c r="E11" i="6"/>
  <c r="G21" i="8"/>
  <c r="G11" i="8"/>
  <c r="E23" i="3"/>
  <c r="G8" i="8"/>
  <c r="E10" i="3"/>
  <c r="D11" i="6"/>
  <c r="F20" i="8"/>
  <c r="F21" i="8" s="1"/>
  <c r="D23" i="3"/>
  <c r="F12" i="8"/>
  <c r="F11" i="8" s="1"/>
  <c r="D10" i="3"/>
  <c r="F9" i="8"/>
  <c r="F8" i="8" s="1"/>
  <c r="J14" i="8" l="1"/>
  <c r="J22" i="8" s="1"/>
  <c r="J28" i="8" s="1"/>
  <c r="J29" i="8" s="1"/>
  <c r="H14" i="8"/>
  <c r="H22" i="8" s="1"/>
  <c r="H28" i="8" s="1"/>
  <c r="H29" i="8" s="1"/>
  <c r="F14" i="8"/>
  <c r="F22" i="8"/>
  <c r="F28" i="8" s="1"/>
  <c r="F29" i="8" s="1"/>
  <c r="G14" i="8"/>
  <c r="G22" i="8" s="1"/>
  <c r="G28" i="8" s="1"/>
  <c r="G29" i="8" s="1"/>
</calcChain>
</file>

<file path=xl/sharedStrings.xml><?xml version="1.0" encoding="utf-8"?>
<sst xmlns="http://schemas.openxmlformats.org/spreadsheetml/2006/main" count="163" uniqueCount="88">
  <si>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</si>
  <si>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</si>
  <si>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</si>
  <si>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</si>
  <si>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</si>
  <si>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</si>
  <si>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</si>
  <si>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</si>
  <si>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</si>
  <si>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</si>
  <si>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</si>
  <si>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</si>
  <si>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</si>
  <si>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</si>
  <si>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</si>
  <si>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</si>
  <si>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</si>
  <si>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</si>
  <si>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</si>
  <si>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</si>
  <si>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</si>
  <si>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</si>
  <si>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</si>
  <si>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</si>
  <si>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</si>
  <si>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</si>
  <si>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 xml:space="preserve">A) SAŽETAK RAČUNA PRIHODA I RASHODA </t>
  </si>
  <si>
    <t>B) SAŽETAK RAČUNA FINANCIRANJA</t>
  </si>
  <si>
    <t>Projekcija 
za 2025.</t>
  </si>
  <si>
    <t>Pomoći iz inozemstva i od subjekata unutar općeg proračuna</t>
  </si>
  <si>
    <t>Prihodi od prodaje proizvedene dugotrajne imovine</t>
  </si>
  <si>
    <t>Kazne, upravne mjere i ostali prihodi</t>
  </si>
  <si>
    <t>Rashodi za nabavu proizvedene dugotrajne imovine</t>
  </si>
  <si>
    <t>Prihodi od imovine</t>
  </si>
  <si>
    <t>Prihodi od upravnih i administrativnih pristojbi, pristojbi po posebnim propisima i naknada</t>
  </si>
  <si>
    <t>EUR</t>
  </si>
  <si>
    <t>Financijski rashodi</t>
  </si>
  <si>
    <t>Pomoći dane u inozemstvo i unutar općeg proračuna</t>
  </si>
  <si>
    <t>Ostali rashodi</t>
  </si>
  <si>
    <t>Rashodi za dodatna ulaganja na nefinancijskoj imovini</t>
  </si>
  <si>
    <t>ŽUP.UPRAVA ZA CESTE SISAK</t>
  </si>
  <si>
    <t>PROGRAM 1000</t>
  </si>
  <si>
    <t>RASHODI UPRAVE</t>
  </si>
  <si>
    <t>Aktivnost A100001</t>
  </si>
  <si>
    <t>PROGRAM 2000</t>
  </si>
  <si>
    <t>REDOVNO I IZVANREDNO ODRŽAVANJE  Ž I L CESTA</t>
  </si>
  <si>
    <t>Aktivnost A200001</t>
  </si>
  <si>
    <t>REDOVITO ODRŽAVANJE</t>
  </si>
  <si>
    <t>Aktivnost A200002</t>
  </si>
  <si>
    <t>IZVANREDNO ODRŽAVANJE</t>
  </si>
  <si>
    <t>Aktivnost A200003</t>
  </si>
  <si>
    <t>GRAD SISAK</t>
  </si>
  <si>
    <t>Aktivnost A200004</t>
  </si>
  <si>
    <t>GRAĐENJE</t>
  </si>
  <si>
    <t>Aktivnost A200005</t>
  </si>
  <si>
    <t>EU POTRES (FSEU.MMPI.01.0001)</t>
  </si>
  <si>
    <t>PROGRAM 3000</t>
  </si>
  <si>
    <t>OTPLATA KREDITA</t>
  </si>
  <si>
    <t>Aktivnost A300001</t>
  </si>
  <si>
    <t>Izvršenje 2022.*</t>
  </si>
  <si>
    <t>Plan 2023.</t>
  </si>
  <si>
    <t>Proračun  za 2024.</t>
  </si>
  <si>
    <t>Projekcija proračuna
za 2025.</t>
  </si>
  <si>
    <t>Projekcija proračuna
za 2026.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</si>
  <si>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</si>
  <si>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</si>
  <si>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</si>
  <si>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</si>
  <si>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</si>
  <si>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</si>
  <si>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</si>
  <si>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</si>
  <si>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</si>
  <si>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</si>
  <si>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</si>
  <si>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Proračun za 2024.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</si>
  <si>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</si>
  <si>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</si>
  <si>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>FINANCIJSKI PLAN ŽUPANIJSKE UPRAVE ZA CESTE SISAČKO-MOSLAVAČKE ŽUPANIJE 
ZA 2024. I PROJEKCIJA ZA 2025. I 2026. GODINU</t>
  </si>
  <si>
    <t>PRIHODI POSLOVANJA PREMA EKONOMSKOJ KLASIFIKACIJI</t>
  </si>
  <si>
    <t>Izvršenje 2022.</t>
  </si>
  <si>
    <t>Plan za 2024.</t>
  </si>
  <si>
    <t>Projekcija 
za 2026.</t>
  </si>
  <si>
    <t>B. RAČUN FINANCIRANJA PREMA EKONOMSKOJ KLASIFIKACIJI</t>
  </si>
  <si>
    <t>PRIMICI UKUPNO</t>
  </si>
  <si>
    <t>IZDACI UKUPNO</t>
  </si>
  <si>
    <t>Aktivnost A200006</t>
  </si>
  <si>
    <t>EU POTRES (FSEU.MMPI.10.0001)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</si>
</sst>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0" fillId="0" borderId="5" xfId="0" applyFont="1" applyBorder="1" applyAlignment="1">
      <alignment horizontal="righ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9" fillId="3" borderId="1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8" fillId="2" borderId="3" xfId="0" applyNumberFormat="1" applyFont="1" applyFill="1" applyBorder="1" applyAlignment="1" applyProtection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>
      <alignment horizontal="left" vertical="center"/>
    </xf>
    <xf numFmtId="0" fontId="9" fillId="3" borderId="3" xfId="0" applyNumberFormat="1" applyFont="1" applyFill="1" applyBorder="1" applyAlignment="1" applyProtection="1">
      <alignment horizontal="left" vertical="center"/>
    </xf>
    <xf numFmtId="0" fontId="9" fillId="3" borderId="3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right" vertical="center" wrapText="1"/>
    </xf>
    <xf numFmtId="4" fontId="6" fillId="3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8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4" workbookViewId="0">
      <selection activeCell="H22" sqref="H22"/>
    </sheetView>
  </sheetViews>
  <sheetFormatPr defaultRowHeight="15" x14ac:dyDescent="0.25"/>
  <cols>
    <col min="1" max="1" width="9.85546875" customWidth="1"/>
    <col min="5" max="10" width="25.28515625" customWidth="1"/>
  </cols>
  <sheetData>
    <row r="1" spans="1:10" ht="42" customHeight="1" x14ac:dyDescent="0.25">
      <c r="A1" s="88" t="s">
        <v>78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8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customHeight="1" x14ac:dyDescent="0.25">
      <c r="A3" s="88" t="s">
        <v>20</v>
      </c>
      <c r="B3" s="88"/>
      <c r="C3" s="88"/>
      <c r="D3" s="88"/>
      <c r="E3" s="88"/>
      <c r="F3" s="88"/>
      <c r="G3" s="88"/>
      <c r="H3" s="88"/>
      <c r="I3" s="96"/>
      <c r="J3" s="96"/>
    </row>
    <row r="4" spans="1:10" ht="18" customHeight="1" x14ac:dyDescent="0.25">
      <c r="A4" s="13"/>
      <c r="B4" s="13"/>
      <c r="C4" s="13"/>
      <c r="D4" s="13"/>
      <c r="E4" s="13"/>
      <c r="F4" s="13"/>
      <c r="G4" s="13"/>
      <c r="H4" s="13"/>
      <c r="I4" s="14"/>
      <c r="J4" s="14"/>
    </row>
    <row r="5" spans="1:10" ht="18" customHeight="1" x14ac:dyDescent="0.25">
      <c r="A5" s="88" t="s">
        <v>26</v>
      </c>
      <c r="B5" s="89"/>
      <c r="C5" s="89"/>
      <c r="D5" s="89"/>
      <c r="E5" s="89"/>
      <c r="F5" s="89"/>
      <c r="G5" s="89"/>
      <c r="H5" s="89"/>
      <c r="I5" s="89"/>
      <c r="J5" s="89"/>
    </row>
    <row r="6" spans="1:10" ht="18" customHeight="1" x14ac:dyDescent="0.25">
      <c r="A6" s="1"/>
      <c r="B6" s="2"/>
      <c r="C6" s="2"/>
      <c r="D6" s="2"/>
      <c r="E6" s="6"/>
      <c r="F6" s="7"/>
      <c r="G6" s="7"/>
      <c r="H6" s="7"/>
      <c r="I6" s="7"/>
      <c r="J6" s="20" t="s">
        <v>35</v>
      </c>
    </row>
    <row r="7" spans="1:10" ht="25.5" x14ac:dyDescent="0.25">
      <c r="A7" s="21"/>
      <c r="B7" s="22"/>
      <c r="C7" s="22"/>
      <c r="D7" s="23"/>
      <c r="E7" s="24"/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</row>
    <row r="8" spans="1:10" ht="15" customHeight="1" x14ac:dyDescent="0.25">
      <c r="A8" s="90" t="s">
        <v>0</v>
      </c>
      <c r="B8" s="87"/>
      <c r="C8" s="87"/>
      <c r="D8" s="87"/>
      <c r="E8" s="97"/>
      <c r="F8" s="68">
        <f>F9+F10</f>
        <v>12119158.689999999</v>
      </c>
      <c r="G8" s="68">
        <f t="shared" ref="G8:J8" si="0">G9+G10</f>
        <v>23598233</v>
      </c>
      <c r="H8" s="68">
        <f t="shared" si="0"/>
        <v>17110000</v>
      </c>
      <c r="I8" s="68">
        <f t="shared" si="0"/>
        <v>8700000</v>
      </c>
      <c r="J8" s="68">
        <f t="shared" si="0"/>
        <v>8700000</v>
      </c>
    </row>
    <row r="9" spans="1:10" ht="15" customHeight="1" x14ac:dyDescent="0.25">
      <c r="A9" s="94" t="s">
        <v>64</v>
      </c>
      <c r="B9" s="95"/>
      <c r="C9" s="95"/>
      <c r="D9" s="95"/>
      <c r="E9" s="98"/>
      <c r="F9" s="69">
        <f>' Račun prihoda i rashoda'!D11</f>
        <v>12119158.689999999</v>
      </c>
      <c r="G9" s="69">
        <f>' Račun prihoda i rashoda'!E11</f>
        <v>23598233</v>
      </c>
      <c r="H9" s="69">
        <f>' Račun prihoda i rashoda'!F11</f>
        <v>17110000</v>
      </c>
      <c r="I9" s="69">
        <f>' Račun prihoda i rashoda'!G11</f>
        <v>8700000</v>
      </c>
      <c r="J9" s="69">
        <f>' Račun prihoda i rashoda'!H11</f>
        <v>8700000</v>
      </c>
    </row>
    <row r="10" spans="1:10" x14ac:dyDescent="0.25">
      <c r="A10" s="99" t="s">
        <v>65</v>
      </c>
      <c r="B10" s="98"/>
      <c r="C10" s="98"/>
      <c r="D10" s="98"/>
      <c r="E10" s="98"/>
      <c r="F10" s="69">
        <f>' Račun prihoda i rashoda'!D16</f>
        <v>0</v>
      </c>
      <c r="G10" s="69">
        <f>' Račun prihoda i rashoda'!E16</f>
        <v>0</v>
      </c>
      <c r="H10" s="69">
        <f>' Račun prihoda i rashoda'!F16</f>
        <v>0</v>
      </c>
      <c r="I10" s="69">
        <f>' Račun prihoda i rashoda'!G16</f>
        <v>0</v>
      </c>
      <c r="J10" s="69">
        <f>' Račun prihoda i rashoda'!H16</f>
        <v>0</v>
      </c>
    </row>
    <row r="11" spans="1:10" x14ac:dyDescent="0.25">
      <c r="A11" s="25" t="s">
        <v>1</v>
      </c>
      <c r="B11" s="47"/>
      <c r="C11" s="47"/>
      <c r="D11" s="47"/>
      <c r="E11" s="47"/>
      <c r="F11" s="68">
        <f>F12+F13</f>
        <v>10164103</v>
      </c>
      <c r="G11" s="68">
        <f t="shared" ref="G11:J11" si="1">G12+G13</f>
        <v>28549803</v>
      </c>
      <c r="H11" s="68">
        <f t="shared" si="1"/>
        <v>16710000</v>
      </c>
      <c r="I11" s="68">
        <f t="shared" si="1"/>
        <v>8300000</v>
      </c>
      <c r="J11" s="68">
        <f t="shared" si="1"/>
        <v>8343000</v>
      </c>
    </row>
    <row r="12" spans="1:10" ht="15" customHeight="1" x14ac:dyDescent="0.25">
      <c r="A12" s="100" t="s">
        <v>66</v>
      </c>
      <c r="B12" s="95"/>
      <c r="C12" s="95"/>
      <c r="D12" s="95"/>
      <c r="E12" s="95"/>
      <c r="F12" s="69">
        <f>' Račun prihoda i rashoda'!D24</f>
        <v>10136192.189999999</v>
      </c>
      <c r="G12" s="69">
        <f>' Račun prihoda i rashoda'!E24</f>
        <v>26878311</v>
      </c>
      <c r="H12" s="69">
        <f>' Račun prihoda i rashoda'!F24</f>
        <v>12200000</v>
      </c>
      <c r="I12" s="69">
        <f>' Račun prihoda i rashoda'!G24</f>
        <v>8300000</v>
      </c>
      <c r="J12" s="69">
        <f>' Račun prihoda i rashoda'!H24</f>
        <v>8343000</v>
      </c>
    </row>
    <row r="13" spans="1:10" x14ac:dyDescent="0.25">
      <c r="A13" s="101" t="s">
        <v>67</v>
      </c>
      <c r="B13" s="98"/>
      <c r="C13" s="98"/>
      <c r="D13" s="98"/>
      <c r="E13" s="98"/>
      <c r="F13" s="70">
        <f>' Račun prihoda i rashoda'!D30</f>
        <v>27910.809999999998</v>
      </c>
      <c r="G13" s="70">
        <f>' Račun prihoda i rashoda'!E30</f>
        <v>1671492</v>
      </c>
      <c r="H13" s="70">
        <f>' Račun prihoda i rashoda'!F30</f>
        <v>4510000</v>
      </c>
      <c r="I13" s="70">
        <f>' Račun prihoda i rashoda'!G30</f>
        <v>0</v>
      </c>
      <c r="J13" s="70">
        <f>' Račun prihoda i rashoda'!H30</f>
        <v>0</v>
      </c>
    </row>
    <row r="14" spans="1:10" ht="15" customHeight="1" x14ac:dyDescent="0.25">
      <c r="A14" s="86" t="s">
        <v>2</v>
      </c>
      <c r="B14" s="87"/>
      <c r="C14" s="87"/>
      <c r="D14" s="87"/>
      <c r="E14" s="87"/>
      <c r="F14" s="68">
        <f>F8-F11</f>
        <v>1955055.6899999995</v>
      </c>
      <c r="G14" s="68">
        <f t="shared" ref="G14:J14" si="2">G8-G11</f>
        <v>-4951570</v>
      </c>
      <c r="H14" s="68">
        <f t="shared" si="2"/>
        <v>400000</v>
      </c>
      <c r="I14" s="68">
        <f t="shared" si="2"/>
        <v>400000</v>
      </c>
      <c r="J14" s="68">
        <f t="shared" si="2"/>
        <v>357000</v>
      </c>
    </row>
    <row r="15" spans="1:10" ht="18" x14ac:dyDescent="0.25">
      <c r="A15" s="13"/>
      <c r="B15" s="16"/>
      <c r="C15" s="16"/>
      <c r="D15" s="16"/>
      <c r="E15" s="16"/>
      <c r="F15" s="16"/>
      <c r="G15" s="16"/>
      <c r="H15" s="17"/>
      <c r="I15" s="17"/>
      <c r="J15" s="17"/>
    </row>
    <row r="16" spans="1:10" ht="15.75" customHeight="1" x14ac:dyDescent="0.25">
      <c r="A16" s="88" t="s">
        <v>27</v>
      </c>
      <c r="B16" s="89"/>
      <c r="C16" s="89"/>
      <c r="D16" s="89"/>
      <c r="E16" s="89"/>
      <c r="F16" s="89"/>
      <c r="G16" s="89"/>
      <c r="H16" s="89"/>
      <c r="I16" s="89"/>
      <c r="J16" s="89"/>
    </row>
    <row r="17" spans="1:10" ht="18" x14ac:dyDescent="0.25">
      <c r="A17" s="13"/>
      <c r="B17" s="16"/>
      <c r="C17" s="16"/>
      <c r="D17" s="16"/>
      <c r="E17" s="16"/>
      <c r="F17" s="16"/>
      <c r="G17" s="16"/>
      <c r="H17" s="17"/>
      <c r="I17" s="17"/>
      <c r="J17" s="17"/>
    </row>
    <row r="18" spans="1:10" ht="25.5" x14ac:dyDescent="0.25">
      <c r="A18" s="21"/>
      <c r="B18" s="22"/>
      <c r="C18" s="22"/>
      <c r="D18" s="23"/>
      <c r="E18" s="24"/>
      <c r="F18" s="3" t="s">
        <v>59</v>
      </c>
      <c r="G18" s="3" t="s">
        <v>60</v>
      </c>
      <c r="H18" s="3" t="s">
        <v>61</v>
      </c>
      <c r="I18" s="3" t="s">
        <v>62</v>
      </c>
      <c r="J18" s="3" t="s">
        <v>63</v>
      </c>
    </row>
    <row r="19" spans="1:10" ht="15.75" customHeight="1" x14ac:dyDescent="0.25">
      <c r="A19" s="94" t="s">
        <v>68</v>
      </c>
      <c r="B19" s="102"/>
      <c r="C19" s="102"/>
      <c r="D19" s="102"/>
      <c r="E19" s="103"/>
      <c r="F19" s="70">
        <f>'Račun financiranja'!D9</f>
        <v>0</v>
      </c>
      <c r="G19" s="70">
        <f>'Račun financiranja'!E9</f>
        <v>0</v>
      </c>
      <c r="H19" s="70">
        <f>'Račun financiranja'!F9</f>
        <v>0</v>
      </c>
      <c r="I19" s="70">
        <f>'Račun financiranja'!G9</f>
        <v>0</v>
      </c>
      <c r="J19" s="70">
        <f>'Račun financiranja'!H9</f>
        <v>0</v>
      </c>
    </row>
    <row r="20" spans="1:10" ht="15" customHeight="1" x14ac:dyDescent="0.25">
      <c r="A20" s="94" t="s">
        <v>69</v>
      </c>
      <c r="B20" s="95"/>
      <c r="C20" s="95"/>
      <c r="D20" s="95"/>
      <c r="E20" s="95"/>
      <c r="F20" s="70">
        <f>'Račun financiranja'!D12</f>
        <v>387762.29</v>
      </c>
      <c r="G20" s="70">
        <f>'Račun financiranja'!E12</f>
        <v>387181</v>
      </c>
      <c r="H20" s="70">
        <f>'Račun financiranja'!F12</f>
        <v>400000</v>
      </c>
      <c r="I20" s="70">
        <f>'Račun financiranja'!G12</f>
        <v>400000</v>
      </c>
      <c r="J20" s="70">
        <f>'Račun financiranja'!H12</f>
        <v>357000</v>
      </c>
    </row>
    <row r="21" spans="1:10" ht="15" customHeight="1" x14ac:dyDescent="0.25">
      <c r="A21" s="86" t="s">
        <v>4</v>
      </c>
      <c r="B21" s="87"/>
      <c r="C21" s="87"/>
      <c r="D21" s="87"/>
      <c r="E21" s="87"/>
      <c r="F21" s="68">
        <f>F19-F20</f>
        <v>-387762.29</v>
      </c>
      <c r="G21" s="68">
        <f t="shared" ref="G21:J21" si="3">G19-G20</f>
        <v>-387181</v>
      </c>
      <c r="H21" s="68">
        <f t="shared" si="3"/>
        <v>-400000</v>
      </c>
      <c r="I21" s="68">
        <f t="shared" si="3"/>
        <v>-400000</v>
      </c>
      <c r="J21" s="68">
        <f t="shared" si="3"/>
        <v>-357000</v>
      </c>
    </row>
    <row r="22" spans="1:10" ht="15" customHeight="1" x14ac:dyDescent="0.25">
      <c r="A22" s="86" t="s">
        <v>5</v>
      </c>
      <c r="B22" s="87"/>
      <c r="C22" s="87"/>
      <c r="D22" s="87"/>
      <c r="E22" s="87"/>
      <c r="F22" s="68">
        <f>F14+F21</f>
        <v>1567293.3999999994</v>
      </c>
      <c r="G22" s="68">
        <f t="shared" ref="G22:J22" si="4">G14+G21</f>
        <v>-5338751</v>
      </c>
      <c r="H22" s="68">
        <f t="shared" si="4"/>
        <v>0</v>
      </c>
      <c r="I22" s="68">
        <f t="shared" si="4"/>
        <v>0</v>
      </c>
      <c r="J22" s="68">
        <f t="shared" si="4"/>
        <v>0</v>
      </c>
    </row>
    <row r="23" spans="1:10" ht="18" x14ac:dyDescent="0.25">
      <c r="A23" s="15"/>
      <c r="B23" s="16"/>
      <c r="C23" s="16"/>
      <c r="D23" s="16"/>
      <c r="E23" s="16"/>
      <c r="F23" s="16"/>
      <c r="G23" s="16"/>
      <c r="H23" s="17"/>
      <c r="I23" s="17"/>
      <c r="J23" s="17"/>
    </row>
    <row r="24" spans="1:10" ht="15.75" customHeight="1" x14ac:dyDescent="0.25">
      <c r="A24" s="88" t="s">
        <v>70</v>
      </c>
      <c r="B24" s="89"/>
      <c r="C24" s="89"/>
      <c r="D24" s="89"/>
      <c r="E24" s="89"/>
      <c r="F24" s="89"/>
      <c r="G24" s="89"/>
      <c r="H24" s="89"/>
      <c r="I24" s="89"/>
      <c r="J24" s="89"/>
    </row>
    <row r="25" spans="1:10" ht="18" x14ac:dyDescent="0.25">
      <c r="A25" s="15"/>
      <c r="B25" s="16"/>
      <c r="C25" s="16"/>
      <c r="D25" s="16"/>
      <c r="E25" s="16"/>
      <c r="F25" s="16"/>
      <c r="G25" s="16"/>
      <c r="H25" s="17"/>
      <c r="I25" s="17"/>
      <c r="J25" s="17"/>
    </row>
    <row r="26" spans="1:10" ht="25.5" x14ac:dyDescent="0.25">
      <c r="A26" s="21"/>
      <c r="B26" s="22"/>
      <c r="C26" s="22"/>
      <c r="D26" s="23"/>
      <c r="E26" s="24"/>
      <c r="F26" s="3" t="s">
        <v>59</v>
      </c>
      <c r="G26" s="3" t="s">
        <v>60</v>
      </c>
      <c r="H26" s="3" t="s">
        <v>61</v>
      </c>
      <c r="I26" s="3" t="s">
        <v>62</v>
      </c>
      <c r="J26" s="3" t="s">
        <v>63</v>
      </c>
    </row>
    <row r="27" spans="1:10" ht="15" customHeight="1" x14ac:dyDescent="0.25">
      <c r="A27" s="81" t="s">
        <v>71</v>
      </c>
      <c r="B27" s="82"/>
      <c r="C27" s="82"/>
      <c r="D27" s="82"/>
      <c r="E27" s="83"/>
      <c r="F27" s="73">
        <v>3771457.83</v>
      </c>
      <c r="G27" s="73">
        <v>5338751</v>
      </c>
      <c r="H27" s="73">
        <v>0</v>
      </c>
      <c r="I27" s="73">
        <v>0</v>
      </c>
      <c r="J27" s="74">
        <v>0</v>
      </c>
    </row>
    <row r="28" spans="1:10" ht="15" customHeight="1" x14ac:dyDescent="0.25">
      <c r="A28" s="86" t="s">
        <v>72</v>
      </c>
      <c r="B28" s="87"/>
      <c r="C28" s="87"/>
      <c r="D28" s="87"/>
      <c r="E28" s="87"/>
      <c r="F28" s="71">
        <f>F22+F27</f>
        <v>5338751.2299999995</v>
      </c>
      <c r="G28" s="71">
        <f t="shared" ref="G28:J28" si="5">G22+G27</f>
        <v>0</v>
      </c>
      <c r="H28" s="71">
        <f t="shared" si="5"/>
        <v>0</v>
      </c>
      <c r="I28" s="71">
        <f t="shared" si="5"/>
        <v>0</v>
      </c>
      <c r="J28" s="72">
        <f t="shared" si="5"/>
        <v>0</v>
      </c>
    </row>
    <row r="29" spans="1:10" ht="42.75" customHeight="1" x14ac:dyDescent="0.25">
      <c r="A29" s="90" t="s">
        <v>73</v>
      </c>
      <c r="B29" s="91"/>
      <c r="C29" s="91"/>
      <c r="D29" s="91"/>
      <c r="E29" s="92"/>
      <c r="F29" s="71">
        <f>F14+F21+F27-F28</f>
        <v>0</v>
      </c>
      <c r="G29" s="71">
        <f t="shared" ref="G29:J29" si="6">G14+G21+G27-G28</f>
        <v>0</v>
      </c>
      <c r="H29" s="71">
        <f t="shared" si="6"/>
        <v>0</v>
      </c>
      <c r="I29" s="71">
        <f t="shared" si="6"/>
        <v>0</v>
      </c>
      <c r="J29" s="72">
        <f t="shared" si="6"/>
        <v>0</v>
      </c>
    </row>
    <row r="31" spans="1:10" ht="21" customHeight="1" x14ac:dyDescent="0.25">
      <c r="A31" s="93" t="s">
        <v>74</v>
      </c>
      <c r="B31" s="93"/>
      <c r="C31" s="93"/>
      <c r="D31" s="93"/>
      <c r="E31" s="93"/>
      <c r="F31" s="93"/>
      <c r="G31" s="93"/>
      <c r="H31" s="93"/>
      <c r="I31" s="93"/>
      <c r="J31" s="93"/>
    </row>
    <row r="32" spans="1:10" ht="18" x14ac:dyDescent="0.25">
      <c r="A32" s="50"/>
      <c r="B32" s="51"/>
      <c r="C32" s="51"/>
      <c r="D32" s="51"/>
      <c r="E32" s="51"/>
      <c r="F32" s="51"/>
      <c r="G32" s="51"/>
      <c r="H32" s="52"/>
      <c r="I32" s="52"/>
      <c r="J32" s="52"/>
    </row>
    <row r="33" spans="1:10" ht="25.5" x14ac:dyDescent="0.25">
      <c r="A33" s="53"/>
      <c r="B33" s="54"/>
      <c r="C33" s="54"/>
      <c r="D33" s="55"/>
      <c r="E33" s="56"/>
      <c r="F33" s="57" t="s">
        <v>59</v>
      </c>
      <c r="G33" s="57" t="s">
        <v>60</v>
      </c>
      <c r="H33" s="57" t="s">
        <v>75</v>
      </c>
      <c r="I33" s="57" t="s">
        <v>62</v>
      </c>
      <c r="J33" s="57" t="s">
        <v>63</v>
      </c>
    </row>
    <row r="34" spans="1:10" ht="15" customHeight="1" x14ac:dyDescent="0.25">
      <c r="A34" s="81" t="s">
        <v>71</v>
      </c>
      <c r="B34" s="82"/>
      <c r="C34" s="82"/>
      <c r="D34" s="82"/>
      <c r="E34" s="83"/>
      <c r="F34" s="73">
        <v>0</v>
      </c>
      <c r="G34" s="73">
        <f>F37</f>
        <v>0</v>
      </c>
      <c r="H34" s="73">
        <f>G37</f>
        <v>0</v>
      </c>
      <c r="I34" s="73">
        <f>H37</f>
        <v>0</v>
      </c>
      <c r="J34" s="74">
        <f>I37</f>
        <v>0</v>
      </c>
    </row>
    <row r="35" spans="1:10" ht="28.5" customHeight="1" x14ac:dyDescent="0.25">
      <c r="A35" s="81" t="s">
        <v>3</v>
      </c>
      <c r="B35" s="82"/>
      <c r="C35" s="82"/>
      <c r="D35" s="82"/>
      <c r="E35" s="83"/>
      <c r="F35" s="73">
        <v>0</v>
      </c>
      <c r="G35" s="73">
        <v>0</v>
      </c>
      <c r="H35" s="73">
        <v>0</v>
      </c>
      <c r="I35" s="73">
        <v>0</v>
      </c>
      <c r="J35" s="74">
        <v>0</v>
      </c>
    </row>
    <row r="36" spans="1:10" ht="15" customHeight="1" x14ac:dyDescent="0.25">
      <c r="A36" s="81" t="s">
        <v>76</v>
      </c>
      <c r="B36" s="84"/>
      <c r="C36" s="84"/>
      <c r="D36" s="84"/>
      <c r="E36" s="85"/>
      <c r="F36" s="73">
        <v>0</v>
      </c>
      <c r="G36" s="73">
        <v>0</v>
      </c>
      <c r="H36" s="73">
        <v>0</v>
      </c>
      <c r="I36" s="73">
        <v>0</v>
      </c>
      <c r="J36" s="74">
        <v>0</v>
      </c>
    </row>
    <row r="37" spans="1:10" ht="15" customHeight="1" x14ac:dyDescent="0.25">
      <c r="A37" s="86" t="s">
        <v>72</v>
      </c>
      <c r="B37" s="87"/>
      <c r="C37" s="87"/>
      <c r="D37" s="87"/>
      <c r="E37" s="87"/>
      <c r="F37" s="75">
        <f>F34-F35+F36</f>
        <v>0</v>
      </c>
      <c r="G37" s="75">
        <f t="shared" ref="G37:J37" si="7">G34-G35+G36</f>
        <v>0</v>
      </c>
      <c r="H37" s="75">
        <f t="shared" si="7"/>
        <v>0</v>
      </c>
      <c r="I37" s="75">
        <f t="shared" si="7"/>
        <v>0</v>
      </c>
      <c r="J37" s="76">
        <f t="shared" si="7"/>
        <v>0</v>
      </c>
    </row>
    <row r="39" spans="1:10" ht="15" customHeight="1" x14ac:dyDescent="0.25">
      <c r="A39" s="79" t="s">
        <v>77</v>
      </c>
      <c r="B39" s="80"/>
      <c r="C39" s="80"/>
      <c r="D39" s="80"/>
      <c r="E39" s="80"/>
      <c r="F39" s="80"/>
      <c r="G39" s="80"/>
      <c r="H39" s="80"/>
      <c r="I39" s="80"/>
      <c r="J39" s="80"/>
    </row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34:E34"/>
    <mergeCell ref="A35:E35"/>
    <mergeCell ref="A36:E36"/>
    <mergeCell ref="A21:E21"/>
    <mergeCell ref="A24:J24"/>
    <mergeCell ref="A22:E22"/>
    <mergeCell ref="A27:E27"/>
    <mergeCell ref="A28:E28"/>
    <mergeCell ref="A29:E29"/>
    <mergeCell ref="A31:J31"/>
    <mergeCell ref="A37:E37"/>
  </mergeCells>
  <pageMargins left="0.51181102362204722" right="0.5118110236220472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opLeftCell="A7" workbookViewId="0">
      <selection activeCell="F26" sqref="F2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88" t="s">
        <v>78</v>
      </c>
      <c r="B1" s="88"/>
      <c r="C1" s="88"/>
      <c r="D1" s="88"/>
      <c r="E1" s="88"/>
      <c r="F1" s="88"/>
      <c r="G1" s="88"/>
      <c r="H1" s="8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88" t="s">
        <v>20</v>
      </c>
      <c r="B3" s="88"/>
      <c r="C3" s="88"/>
      <c r="D3" s="88"/>
      <c r="E3" s="88"/>
      <c r="F3" s="88"/>
      <c r="G3" s="96"/>
      <c r="H3" s="9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8" t="s">
        <v>7</v>
      </c>
      <c r="B5" s="89"/>
      <c r="C5" s="89"/>
      <c r="D5" s="89"/>
      <c r="E5" s="89"/>
      <c r="F5" s="89"/>
      <c r="G5" s="89"/>
      <c r="H5" s="8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x14ac:dyDescent="0.25">
      <c r="A7" s="88" t="s">
        <v>79</v>
      </c>
      <c r="B7" s="104"/>
      <c r="C7" s="104"/>
      <c r="D7" s="104"/>
      <c r="E7" s="104"/>
      <c r="F7" s="104"/>
      <c r="G7" s="104"/>
      <c r="H7" s="104"/>
    </row>
    <row r="8" spans="1:8" ht="18" x14ac:dyDescent="0.25">
      <c r="A8" s="4"/>
      <c r="B8" s="4"/>
      <c r="C8" s="4"/>
      <c r="D8" s="4"/>
      <c r="E8" s="4"/>
      <c r="F8" s="4"/>
      <c r="G8" s="5"/>
      <c r="H8" s="26"/>
    </row>
    <row r="9" spans="1:8" ht="25.5" x14ac:dyDescent="0.25">
      <c r="A9" s="12" t="s">
        <v>8</v>
      </c>
      <c r="B9" s="11" t="s">
        <v>9</v>
      </c>
      <c r="C9" s="11" t="s">
        <v>6</v>
      </c>
      <c r="D9" s="11" t="s">
        <v>80</v>
      </c>
      <c r="E9" s="12" t="s">
        <v>60</v>
      </c>
      <c r="F9" s="12" t="s">
        <v>81</v>
      </c>
      <c r="G9" s="12" t="s">
        <v>28</v>
      </c>
      <c r="H9" s="12" t="s">
        <v>82</v>
      </c>
    </row>
    <row r="10" spans="1:8" x14ac:dyDescent="0.25">
      <c r="A10" s="3"/>
      <c r="B10" s="49"/>
      <c r="C10" s="48" t="s">
        <v>0</v>
      </c>
      <c r="D10" s="63">
        <f>D11+D16</f>
        <v>12119158.689999999</v>
      </c>
      <c r="E10" s="63">
        <f t="shared" ref="E10:H10" si="0">E11+E16</f>
        <v>23598233</v>
      </c>
      <c r="F10" s="63">
        <f t="shared" si="0"/>
        <v>17110000</v>
      </c>
      <c r="G10" s="63">
        <f t="shared" si="0"/>
        <v>8700000</v>
      </c>
      <c r="H10" s="63">
        <f t="shared" si="0"/>
        <v>8700000</v>
      </c>
    </row>
    <row r="11" spans="1:8" ht="15.75" customHeight="1" x14ac:dyDescent="0.25">
      <c r="A11" s="43">
        <v>6</v>
      </c>
      <c r="B11" s="43"/>
      <c r="C11" s="43" t="s">
        <v>10</v>
      </c>
      <c r="D11" s="64">
        <f>SUM(D12:D15)</f>
        <v>12119158.689999999</v>
      </c>
      <c r="E11" s="64">
        <f t="shared" ref="E11:H11" si="1">SUM(E12:E15)</f>
        <v>23598233</v>
      </c>
      <c r="F11" s="64">
        <f t="shared" si="1"/>
        <v>17110000</v>
      </c>
      <c r="G11" s="64">
        <f t="shared" si="1"/>
        <v>8700000</v>
      </c>
      <c r="H11" s="64">
        <f t="shared" si="1"/>
        <v>8700000</v>
      </c>
    </row>
    <row r="12" spans="1:8" ht="38.25" x14ac:dyDescent="0.25">
      <c r="A12" s="8"/>
      <c r="B12" s="10">
        <v>63</v>
      </c>
      <c r="C12" s="10" t="s">
        <v>29</v>
      </c>
      <c r="D12" s="65">
        <v>7032203.75</v>
      </c>
      <c r="E12" s="66">
        <v>18930935</v>
      </c>
      <c r="F12" s="66">
        <v>12450000</v>
      </c>
      <c r="G12" s="66">
        <v>2500000</v>
      </c>
      <c r="H12" s="66">
        <v>2500000</v>
      </c>
    </row>
    <row r="13" spans="1:8" x14ac:dyDescent="0.25">
      <c r="A13" s="8"/>
      <c r="B13" s="10">
        <v>64</v>
      </c>
      <c r="C13" s="10" t="s">
        <v>33</v>
      </c>
      <c r="D13" s="65">
        <v>5067168.3600000003</v>
      </c>
      <c r="E13" s="66">
        <v>4664298</v>
      </c>
      <c r="F13" s="66">
        <v>4660000</v>
      </c>
      <c r="G13" s="66">
        <v>6200000</v>
      </c>
      <c r="H13" s="66">
        <v>6200000</v>
      </c>
    </row>
    <row r="14" spans="1:8" ht="51" x14ac:dyDescent="0.25">
      <c r="A14" s="8"/>
      <c r="B14" s="10">
        <v>65</v>
      </c>
      <c r="C14" s="10" t="s">
        <v>34</v>
      </c>
      <c r="D14" s="65">
        <v>19595.060000000001</v>
      </c>
      <c r="E14" s="66">
        <v>3000</v>
      </c>
      <c r="F14" s="66">
        <v>0</v>
      </c>
      <c r="G14" s="66">
        <v>0</v>
      </c>
      <c r="H14" s="66">
        <v>0</v>
      </c>
    </row>
    <row r="15" spans="1:8" ht="25.5" x14ac:dyDescent="0.25">
      <c r="A15" s="8"/>
      <c r="B15" s="10">
        <v>68</v>
      </c>
      <c r="C15" s="10" t="s">
        <v>31</v>
      </c>
      <c r="D15" s="65">
        <v>191.52</v>
      </c>
      <c r="E15" s="66">
        <v>0</v>
      </c>
      <c r="F15" s="66">
        <v>0</v>
      </c>
      <c r="G15" s="66">
        <v>0</v>
      </c>
      <c r="H15" s="66">
        <v>0</v>
      </c>
    </row>
    <row r="16" spans="1:8" ht="25.5" x14ac:dyDescent="0.25">
      <c r="A16" s="44">
        <v>7</v>
      </c>
      <c r="B16" s="45"/>
      <c r="C16" s="46" t="s">
        <v>11</v>
      </c>
      <c r="D16" s="64">
        <f>D17</f>
        <v>0</v>
      </c>
      <c r="E16" s="64">
        <f t="shared" ref="E16:H16" si="2">E17</f>
        <v>0</v>
      </c>
      <c r="F16" s="64">
        <f t="shared" si="2"/>
        <v>0</v>
      </c>
      <c r="G16" s="64">
        <f t="shared" si="2"/>
        <v>0</v>
      </c>
      <c r="H16" s="64">
        <f t="shared" si="2"/>
        <v>0</v>
      </c>
    </row>
    <row r="17" spans="1:8" ht="38.25" x14ac:dyDescent="0.25">
      <c r="A17" s="10"/>
      <c r="B17" s="10">
        <v>72</v>
      </c>
      <c r="C17" s="18" t="s">
        <v>30</v>
      </c>
      <c r="D17" s="65">
        <v>0</v>
      </c>
      <c r="E17" s="66">
        <v>0</v>
      </c>
      <c r="F17" s="66">
        <v>0</v>
      </c>
      <c r="G17" s="66">
        <v>0</v>
      </c>
      <c r="H17" s="67">
        <v>0</v>
      </c>
    </row>
    <row r="20" spans="1:8" ht="15.75" x14ac:dyDescent="0.25">
      <c r="A20" s="88" t="s">
        <v>12</v>
      </c>
      <c r="B20" s="88"/>
      <c r="C20" s="88"/>
      <c r="D20" s="88"/>
      <c r="E20" s="88"/>
      <c r="F20" s="88"/>
      <c r="G20" s="88"/>
      <c r="H20" s="88"/>
    </row>
    <row r="21" spans="1:8" ht="18" x14ac:dyDescent="0.25">
      <c r="A21" s="13"/>
      <c r="B21" s="13"/>
      <c r="C21" s="13"/>
      <c r="D21" s="13"/>
      <c r="E21" s="13"/>
      <c r="F21" s="13"/>
      <c r="G21" s="14"/>
      <c r="H21" s="14"/>
    </row>
    <row r="22" spans="1:8" ht="25.5" x14ac:dyDescent="0.25">
      <c r="A22" s="12" t="s">
        <v>8</v>
      </c>
      <c r="B22" s="11" t="s">
        <v>9</v>
      </c>
      <c r="C22" s="11" t="s">
        <v>13</v>
      </c>
      <c r="D22" s="11" t="s">
        <v>80</v>
      </c>
      <c r="E22" s="12" t="s">
        <v>60</v>
      </c>
      <c r="F22" s="12" t="s">
        <v>81</v>
      </c>
      <c r="G22" s="12" t="s">
        <v>28</v>
      </c>
      <c r="H22" s="12" t="s">
        <v>82</v>
      </c>
    </row>
    <row r="23" spans="1:8" x14ac:dyDescent="0.25">
      <c r="A23" s="3"/>
      <c r="B23" s="49"/>
      <c r="C23" s="48" t="s">
        <v>1</v>
      </c>
      <c r="D23" s="63">
        <f>D24+D30</f>
        <v>10164103</v>
      </c>
      <c r="E23" s="63">
        <f t="shared" ref="E23:H23" si="3">E24+E30</f>
        <v>28549803</v>
      </c>
      <c r="F23" s="63">
        <f t="shared" si="3"/>
        <v>16710000</v>
      </c>
      <c r="G23" s="63">
        <f t="shared" si="3"/>
        <v>8300000</v>
      </c>
      <c r="H23" s="63">
        <f t="shared" si="3"/>
        <v>8343000</v>
      </c>
    </row>
    <row r="24" spans="1:8" ht="15.75" customHeight="1" x14ac:dyDescent="0.25">
      <c r="A24" s="43">
        <v>3</v>
      </c>
      <c r="B24" s="43"/>
      <c r="C24" s="43" t="s">
        <v>14</v>
      </c>
      <c r="D24" s="64">
        <f>SUM(D25:D29)</f>
        <v>10136192.189999999</v>
      </c>
      <c r="E24" s="64">
        <f t="shared" ref="E24:H24" si="4">SUM(E25:E29)</f>
        <v>26878311</v>
      </c>
      <c r="F24" s="64">
        <f t="shared" si="4"/>
        <v>12200000</v>
      </c>
      <c r="G24" s="64">
        <f t="shared" si="4"/>
        <v>8300000</v>
      </c>
      <c r="H24" s="64">
        <f t="shared" si="4"/>
        <v>8343000</v>
      </c>
    </row>
    <row r="25" spans="1:8" ht="15.75" customHeight="1" x14ac:dyDescent="0.25">
      <c r="A25" s="8"/>
      <c r="B25" s="10">
        <v>31</v>
      </c>
      <c r="C25" s="10" t="s">
        <v>15</v>
      </c>
      <c r="D25" s="65">
        <v>337556.31</v>
      </c>
      <c r="E25" s="66">
        <v>416234</v>
      </c>
      <c r="F25" s="66">
        <v>400000</v>
      </c>
      <c r="G25" s="66">
        <v>400000</v>
      </c>
      <c r="H25" s="66">
        <v>400000</v>
      </c>
    </row>
    <row r="26" spans="1:8" ht="15.75" customHeight="1" x14ac:dyDescent="0.25">
      <c r="A26" s="8"/>
      <c r="B26" s="10">
        <v>32</v>
      </c>
      <c r="C26" s="10" t="s">
        <v>23</v>
      </c>
      <c r="D26" s="65">
        <v>9201138.0999999996</v>
      </c>
      <c r="E26" s="66">
        <v>25914073</v>
      </c>
      <c r="F26" s="66">
        <v>11284000</v>
      </c>
      <c r="G26" s="66">
        <v>7384000</v>
      </c>
      <c r="H26" s="66">
        <v>7427000</v>
      </c>
    </row>
    <row r="27" spans="1:8" ht="15.75" customHeight="1" x14ac:dyDescent="0.25">
      <c r="A27" s="8"/>
      <c r="B27" s="10">
        <v>34</v>
      </c>
      <c r="C27" s="10" t="s">
        <v>36</v>
      </c>
      <c r="D27" s="65">
        <v>72233.86</v>
      </c>
      <c r="E27" s="66">
        <v>143200</v>
      </c>
      <c r="F27" s="66">
        <v>110000</v>
      </c>
      <c r="G27" s="66">
        <v>110000</v>
      </c>
      <c r="H27" s="66">
        <v>110000</v>
      </c>
    </row>
    <row r="28" spans="1:8" ht="29.25" customHeight="1" x14ac:dyDescent="0.25">
      <c r="A28" s="8"/>
      <c r="B28" s="10">
        <v>36</v>
      </c>
      <c r="C28" s="10" t="s">
        <v>37</v>
      </c>
      <c r="D28" s="65">
        <v>440815.05</v>
      </c>
      <c r="E28" s="66">
        <v>398168</v>
      </c>
      <c r="F28" s="66">
        <v>400000</v>
      </c>
      <c r="G28" s="66">
        <v>400000</v>
      </c>
      <c r="H28" s="66">
        <v>400000</v>
      </c>
    </row>
    <row r="29" spans="1:8" ht="15.75" customHeight="1" x14ac:dyDescent="0.25">
      <c r="A29" s="8"/>
      <c r="B29" s="10">
        <v>38</v>
      </c>
      <c r="C29" s="10" t="s">
        <v>38</v>
      </c>
      <c r="D29" s="65">
        <v>84448.87</v>
      </c>
      <c r="E29" s="66">
        <v>6636</v>
      </c>
      <c r="F29" s="66">
        <v>6000</v>
      </c>
      <c r="G29" s="66">
        <v>6000</v>
      </c>
      <c r="H29" s="66">
        <v>6000</v>
      </c>
    </row>
    <row r="30" spans="1:8" ht="25.5" x14ac:dyDescent="0.25">
      <c r="A30" s="44">
        <v>4</v>
      </c>
      <c r="B30" s="45"/>
      <c r="C30" s="46" t="s">
        <v>16</v>
      </c>
      <c r="D30" s="64">
        <f>SUM(D31:D32)</f>
        <v>27910.809999999998</v>
      </c>
      <c r="E30" s="64">
        <f t="shared" ref="E30:H30" si="5">SUM(E31:E32)</f>
        <v>1671492</v>
      </c>
      <c r="F30" s="64">
        <f t="shared" si="5"/>
        <v>4510000</v>
      </c>
      <c r="G30" s="64">
        <f t="shared" si="5"/>
        <v>0</v>
      </c>
      <c r="H30" s="64">
        <f t="shared" si="5"/>
        <v>0</v>
      </c>
    </row>
    <row r="31" spans="1:8" ht="38.25" x14ac:dyDescent="0.25">
      <c r="A31" s="9"/>
      <c r="B31" s="27">
        <v>42</v>
      </c>
      <c r="C31" s="18" t="s">
        <v>32</v>
      </c>
      <c r="D31" s="65">
        <v>18368.84</v>
      </c>
      <c r="E31" s="66">
        <v>6636</v>
      </c>
      <c r="F31" s="66">
        <v>10000</v>
      </c>
      <c r="G31" s="66">
        <v>0</v>
      </c>
      <c r="H31" s="66">
        <v>0</v>
      </c>
    </row>
    <row r="32" spans="1:8" ht="25.5" x14ac:dyDescent="0.25">
      <c r="A32" s="10"/>
      <c r="B32" s="10">
        <v>45</v>
      </c>
      <c r="C32" s="18" t="s">
        <v>39</v>
      </c>
      <c r="D32" s="65">
        <v>9541.9699999999993</v>
      </c>
      <c r="E32" s="66">
        <v>1664856</v>
      </c>
      <c r="F32" s="66">
        <v>4500000</v>
      </c>
      <c r="G32" s="66">
        <v>0</v>
      </c>
      <c r="H32" s="67">
        <v>0</v>
      </c>
    </row>
  </sheetData>
  <mergeCells count="5">
    <mergeCell ref="A7:H7"/>
    <mergeCell ref="A20:H20"/>
    <mergeCell ref="A1:H1"/>
    <mergeCell ref="A3:H3"/>
    <mergeCell ref="A5:H5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H14" sqref="H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88" t="s">
        <v>78</v>
      </c>
      <c r="B1" s="88"/>
      <c r="C1" s="88"/>
      <c r="D1" s="88"/>
      <c r="E1" s="88"/>
      <c r="F1" s="88"/>
      <c r="G1" s="88"/>
      <c r="H1" s="8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88" t="s">
        <v>20</v>
      </c>
      <c r="B3" s="88"/>
      <c r="C3" s="88"/>
      <c r="D3" s="88"/>
      <c r="E3" s="88"/>
      <c r="F3" s="88"/>
      <c r="G3" s="96"/>
      <c r="H3" s="9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8" t="s">
        <v>83</v>
      </c>
      <c r="B5" s="89"/>
      <c r="C5" s="89"/>
      <c r="D5" s="89"/>
      <c r="E5" s="89"/>
      <c r="F5" s="89"/>
      <c r="G5" s="89"/>
      <c r="H5" s="89"/>
    </row>
    <row r="6" spans="1:8" ht="18" x14ac:dyDescent="0.25">
      <c r="A6" s="4"/>
      <c r="B6" s="4"/>
      <c r="C6" s="4"/>
      <c r="D6" s="4"/>
      <c r="E6" s="4"/>
      <c r="F6" s="4"/>
      <c r="G6" s="5"/>
      <c r="H6" s="26"/>
    </row>
    <row r="7" spans="1:8" ht="25.5" x14ac:dyDescent="0.25">
      <c r="A7" s="12" t="s">
        <v>8</v>
      </c>
      <c r="B7" s="11" t="s">
        <v>9</v>
      </c>
      <c r="C7" s="11" t="s">
        <v>22</v>
      </c>
      <c r="D7" s="11" t="s">
        <v>80</v>
      </c>
      <c r="E7" s="12" t="s">
        <v>60</v>
      </c>
      <c r="F7" s="12" t="s">
        <v>81</v>
      </c>
      <c r="G7" s="12" t="s">
        <v>28</v>
      </c>
      <c r="H7" s="12" t="s">
        <v>82</v>
      </c>
    </row>
    <row r="8" spans="1:8" x14ac:dyDescent="0.25">
      <c r="A8" s="3"/>
      <c r="B8" s="49"/>
      <c r="C8" s="48" t="s">
        <v>84</v>
      </c>
      <c r="D8" s="63">
        <f>D9</f>
        <v>0</v>
      </c>
      <c r="E8" s="63">
        <f t="shared" ref="E8:H8" si="0">E9</f>
        <v>0</v>
      </c>
      <c r="F8" s="63">
        <f t="shared" si="0"/>
        <v>0</v>
      </c>
      <c r="G8" s="63">
        <f t="shared" si="0"/>
        <v>0</v>
      </c>
      <c r="H8" s="63">
        <f t="shared" si="0"/>
        <v>0</v>
      </c>
    </row>
    <row r="9" spans="1:8" ht="25.5" x14ac:dyDescent="0.25">
      <c r="A9" s="43">
        <v>8</v>
      </c>
      <c r="B9" s="43"/>
      <c r="C9" s="43" t="s">
        <v>17</v>
      </c>
      <c r="D9" s="64">
        <f>D10</f>
        <v>0</v>
      </c>
      <c r="E9" s="64">
        <f t="shared" ref="E9:H9" si="1">E10</f>
        <v>0</v>
      </c>
      <c r="F9" s="64">
        <f t="shared" si="1"/>
        <v>0</v>
      </c>
      <c r="G9" s="64">
        <f t="shared" si="1"/>
        <v>0</v>
      </c>
      <c r="H9" s="64">
        <f t="shared" si="1"/>
        <v>0</v>
      </c>
    </row>
    <row r="10" spans="1:8" x14ac:dyDescent="0.25">
      <c r="A10" s="8"/>
      <c r="B10" s="10">
        <v>84</v>
      </c>
      <c r="C10" s="10" t="s">
        <v>24</v>
      </c>
      <c r="D10" s="65">
        <v>0</v>
      </c>
      <c r="E10" s="66">
        <v>0</v>
      </c>
      <c r="F10" s="66">
        <v>0</v>
      </c>
      <c r="G10" s="66">
        <v>0</v>
      </c>
      <c r="H10" s="66">
        <v>0</v>
      </c>
    </row>
    <row r="11" spans="1:8" x14ac:dyDescent="0.25">
      <c r="A11" s="8"/>
      <c r="B11" s="10"/>
      <c r="C11" s="8" t="s">
        <v>85</v>
      </c>
      <c r="D11" s="77">
        <f>D12</f>
        <v>387762.29</v>
      </c>
      <c r="E11" s="77">
        <f t="shared" ref="E11:H11" si="2">E12</f>
        <v>387181</v>
      </c>
      <c r="F11" s="77">
        <f t="shared" si="2"/>
        <v>400000</v>
      </c>
      <c r="G11" s="77">
        <f t="shared" si="2"/>
        <v>400000</v>
      </c>
      <c r="H11" s="77">
        <f t="shared" si="2"/>
        <v>357000</v>
      </c>
    </row>
    <row r="12" spans="1:8" ht="25.5" x14ac:dyDescent="0.25">
      <c r="A12" s="44">
        <v>5</v>
      </c>
      <c r="B12" s="45"/>
      <c r="C12" s="46" t="s">
        <v>18</v>
      </c>
      <c r="D12" s="64">
        <f>D13</f>
        <v>387762.29</v>
      </c>
      <c r="E12" s="64">
        <f t="shared" ref="E12:H12" si="3">E13</f>
        <v>387181</v>
      </c>
      <c r="F12" s="64">
        <f t="shared" si="3"/>
        <v>400000</v>
      </c>
      <c r="G12" s="64">
        <f t="shared" si="3"/>
        <v>400000</v>
      </c>
      <c r="H12" s="64">
        <f t="shared" si="3"/>
        <v>357000</v>
      </c>
    </row>
    <row r="13" spans="1:8" ht="25.5" x14ac:dyDescent="0.25">
      <c r="A13" s="10"/>
      <c r="B13" s="10">
        <v>54</v>
      </c>
      <c r="C13" s="18" t="s">
        <v>25</v>
      </c>
      <c r="D13" s="65">
        <v>387762.29</v>
      </c>
      <c r="E13" s="66">
        <v>387181</v>
      </c>
      <c r="F13" s="66">
        <v>400000</v>
      </c>
      <c r="G13" s="66">
        <v>400000</v>
      </c>
      <c r="H13" s="67">
        <v>357000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opLeftCell="A19" workbookViewId="0">
      <selection activeCell="G12" sqref="G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88" t="s">
        <v>78</v>
      </c>
      <c r="B1" s="88"/>
      <c r="C1" s="88"/>
      <c r="D1" s="88"/>
      <c r="E1" s="88"/>
      <c r="F1" s="88"/>
      <c r="G1" s="88"/>
      <c r="H1" s="88"/>
      <c r="I1" s="88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88" t="s">
        <v>19</v>
      </c>
      <c r="B3" s="89"/>
      <c r="C3" s="89"/>
      <c r="D3" s="89"/>
      <c r="E3" s="89"/>
      <c r="F3" s="89"/>
      <c r="G3" s="89"/>
      <c r="H3" s="89"/>
      <c r="I3" s="89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26"/>
    </row>
    <row r="5" spans="1:9" ht="25.5" x14ac:dyDescent="0.25">
      <c r="A5" s="117" t="s">
        <v>21</v>
      </c>
      <c r="B5" s="118"/>
      <c r="C5" s="119"/>
      <c r="D5" s="11" t="s">
        <v>22</v>
      </c>
      <c r="E5" s="11" t="s">
        <v>80</v>
      </c>
      <c r="F5" s="12" t="s">
        <v>60</v>
      </c>
      <c r="G5" s="12" t="s">
        <v>81</v>
      </c>
      <c r="H5" s="12" t="s">
        <v>28</v>
      </c>
      <c r="I5" s="12" t="s">
        <v>82</v>
      </c>
    </row>
    <row r="6" spans="1:9" ht="23.25" customHeight="1" x14ac:dyDescent="0.25">
      <c r="A6" s="120">
        <v>38261</v>
      </c>
      <c r="B6" s="121"/>
      <c r="C6" s="122"/>
      <c r="D6" s="19" t="s">
        <v>40</v>
      </c>
      <c r="E6" s="77">
        <f>E7+E17+E39</f>
        <v>10551865.290000001</v>
      </c>
      <c r="F6" s="77">
        <f t="shared" ref="F6:I6" si="0">F7+F17+F39</f>
        <v>28936984</v>
      </c>
      <c r="G6" s="77">
        <f t="shared" si="0"/>
        <v>17110000</v>
      </c>
      <c r="H6" s="77">
        <f t="shared" si="0"/>
        <v>8700000</v>
      </c>
      <c r="I6" s="77">
        <f t="shared" si="0"/>
        <v>8700000</v>
      </c>
    </row>
    <row r="7" spans="1:9" ht="33" customHeight="1" x14ac:dyDescent="0.25">
      <c r="A7" s="114" t="s">
        <v>41</v>
      </c>
      <c r="B7" s="115"/>
      <c r="C7" s="116"/>
      <c r="D7" s="42" t="s">
        <v>42</v>
      </c>
      <c r="E7" s="64">
        <f>E8</f>
        <v>716204.80999999994</v>
      </c>
      <c r="F7" s="64">
        <f t="shared" ref="F7:I7" si="1">F8</f>
        <v>723517</v>
      </c>
      <c r="G7" s="64">
        <f t="shared" si="1"/>
        <v>690000</v>
      </c>
      <c r="H7" s="64">
        <f t="shared" si="1"/>
        <v>550000</v>
      </c>
      <c r="I7" s="64">
        <f t="shared" si="1"/>
        <v>550000</v>
      </c>
    </row>
    <row r="8" spans="1:9" x14ac:dyDescent="0.25">
      <c r="A8" s="105" t="s">
        <v>43</v>
      </c>
      <c r="B8" s="106"/>
      <c r="C8" s="107"/>
      <c r="D8" s="32" t="s">
        <v>42</v>
      </c>
      <c r="E8" s="77">
        <f>E9+E14</f>
        <v>716204.80999999994</v>
      </c>
      <c r="F8" s="77">
        <f t="shared" ref="F8:I8" si="2">F9+F14</f>
        <v>723517</v>
      </c>
      <c r="G8" s="77">
        <f t="shared" si="2"/>
        <v>690000</v>
      </c>
      <c r="H8" s="77">
        <f t="shared" si="2"/>
        <v>550000</v>
      </c>
      <c r="I8" s="77">
        <f t="shared" si="2"/>
        <v>550000</v>
      </c>
    </row>
    <row r="9" spans="1:9" x14ac:dyDescent="0.25">
      <c r="A9" s="108">
        <v>3</v>
      </c>
      <c r="B9" s="109"/>
      <c r="C9" s="110"/>
      <c r="D9" s="33" t="s">
        <v>14</v>
      </c>
      <c r="E9" s="77">
        <f>SUM(E10:E13)</f>
        <v>697835.97</v>
      </c>
      <c r="F9" s="77">
        <f t="shared" ref="F9:I9" si="3">SUM(F10:F13)</f>
        <v>708621</v>
      </c>
      <c r="G9" s="77">
        <f t="shared" si="3"/>
        <v>680000</v>
      </c>
      <c r="H9" s="77">
        <f t="shared" si="3"/>
        <v>550000</v>
      </c>
      <c r="I9" s="77">
        <f t="shared" si="3"/>
        <v>550000</v>
      </c>
    </row>
    <row r="10" spans="1:9" x14ac:dyDescent="0.25">
      <c r="A10" s="111">
        <v>31</v>
      </c>
      <c r="B10" s="112"/>
      <c r="C10" s="113"/>
      <c r="D10" s="33" t="s">
        <v>15</v>
      </c>
      <c r="E10" s="65">
        <v>337556.31</v>
      </c>
      <c r="F10" s="66">
        <v>416234</v>
      </c>
      <c r="G10" s="66">
        <v>400000</v>
      </c>
      <c r="H10" s="66">
        <v>400000</v>
      </c>
      <c r="I10" s="67">
        <v>400000</v>
      </c>
    </row>
    <row r="11" spans="1:9" x14ac:dyDescent="0.25">
      <c r="A11" s="29">
        <v>32</v>
      </c>
      <c r="B11" s="30"/>
      <c r="C11" s="31"/>
      <c r="D11" s="33" t="s">
        <v>23</v>
      </c>
      <c r="E11" s="65">
        <v>249858.79</v>
      </c>
      <c r="F11" s="66">
        <v>284051</v>
      </c>
      <c r="G11" s="66">
        <v>274000</v>
      </c>
      <c r="H11" s="66">
        <v>144000</v>
      </c>
      <c r="I11" s="67">
        <v>144000</v>
      </c>
    </row>
    <row r="12" spans="1:9" x14ac:dyDescent="0.25">
      <c r="A12" s="29">
        <v>34</v>
      </c>
      <c r="B12" s="30"/>
      <c r="C12" s="31"/>
      <c r="D12" s="33" t="s">
        <v>36</v>
      </c>
      <c r="E12" s="65">
        <v>25972</v>
      </c>
      <c r="F12" s="66">
        <v>1700</v>
      </c>
      <c r="G12" s="66">
        <v>0</v>
      </c>
      <c r="H12" s="66">
        <v>0</v>
      </c>
      <c r="I12" s="67">
        <v>0</v>
      </c>
    </row>
    <row r="13" spans="1:9" x14ac:dyDescent="0.25">
      <c r="A13" s="29">
        <v>38</v>
      </c>
      <c r="B13" s="30"/>
      <c r="C13" s="31"/>
      <c r="D13" s="33" t="s">
        <v>38</v>
      </c>
      <c r="E13" s="65">
        <v>84448.87</v>
      </c>
      <c r="F13" s="66">
        <v>6636</v>
      </c>
      <c r="G13" s="66">
        <v>6000</v>
      </c>
      <c r="H13" s="66">
        <v>6000</v>
      </c>
      <c r="I13" s="67">
        <v>6000</v>
      </c>
    </row>
    <row r="14" spans="1:9" ht="25.5" x14ac:dyDescent="0.25">
      <c r="A14" s="108">
        <v>4</v>
      </c>
      <c r="B14" s="109"/>
      <c r="C14" s="110"/>
      <c r="D14" s="33" t="s">
        <v>16</v>
      </c>
      <c r="E14" s="77">
        <f>E15+E16</f>
        <v>18368.84</v>
      </c>
      <c r="F14" s="77">
        <f t="shared" ref="F14:I14" si="4">F15+F16</f>
        <v>14896</v>
      </c>
      <c r="G14" s="77">
        <f t="shared" si="4"/>
        <v>10000</v>
      </c>
      <c r="H14" s="77">
        <f t="shared" si="4"/>
        <v>0</v>
      </c>
      <c r="I14" s="77">
        <f t="shared" si="4"/>
        <v>0</v>
      </c>
    </row>
    <row r="15" spans="1:9" ht="25.5" x14ac:dyDescent="0.25">
      <c r="A15" s="111">
        <v>42</v>
      </c>
      <c r="B15" s="112"/>
      <c r="C15" s="113"/>
      <c r="D15" s="33" t="s">
        <v>32</v>
      </c>
      <c r="E15" s="65">
        <v>18368.84</v>
      </c>
      <c r="F15" s="66">
        <v>6636</v>
      </c>
      <c r="G15" s="66">
        <v>10000</v>
      </c>
      <c r="H15" s="66">
        <v>0</v>
      </c>
      <c r="I15" s="67">
        <v>0</v>
      </c>
    </row>
    <row r="16" spans="1:9" ht="25.5" x14ac:dyDescent="0.25">
      <c r="A16" s="59">
        <v>45</v>
      </c>
      <c r="B16" s="60"/>
      <c r="C16" s="61"/>
      <c r="D16" s="58" t="s">
        <v>39</v>
      </c>
      <c r="E16" s="65">
        <v>0</v>
      </c>
      <c r="F16" s="65">
        <v>8260</v>
      </c>
      <c r="G16" s="65">
        <v>0</v>
      </c>
      <c r="H16" s="65">
        <v>0</v>
      </c>
      <c r="I16" s="78">
        <v>0</v>
      </c>
    </row>
    <row r="17" spans="1:9" ht="33" customHeight="1" x14ac:dyDescent="0.25">
      <c r="A17" s="114" t="s">
        <v>44</v>
      </c>
      <c r="B17" s="115"/>
      <c r="C17" s="116"/>
      <c r="D17" s="42" t="s">
        <v>45</v>
      </c>
      <c r="E17" s="64">
        <f>E18+E21+E25+E28+E31+E36</f>
        <v>9401636.3300000001</v>
      </c>
      <c r="F17" s="64">
        <f t="shared" ref="F17:I17" si="5">F18+F21+F25+F28+F31+F36</f>
        <v>27749786</v>
      </c>
      <c r="G17" s="64">
        <f t="shared" si="5"/>
        <v>15970000</v>
      </c>
      <c r="H17" s="64">
        <f t="shared" si="5"/>
        <v>7700000</v>
      </c>
      <c r="I17" s="64">
        <f t="shared" si="5"/>
        <v>7743000</v>
      </c>
    </row>
    <row r="18" spans="1:9" x14ac:dyDescent="0.25">
      <c r="A18" s="105" t="s">
        <v>46</v>
      </c>
      <c r="B18" s="106"/>
      <c r="C18" s="107"/>
      <c r="D18" s="32" t="s">
        <v>47</v>
      </c>
      <c r="E18" s="77">
        <f>E19</f>
        <v>2239919.17</v>
      </c>
      <c r="F18" s="77">
        <f t="shared" ref="F18:I18" si="6">F19</f>
        <v>3981684</v>
      </c>
      <c r="G18" s="77">
        <f t="shared" si="6"/>
        <v>2660000</v>
      </c>
      <c r="H18" s="77">
        <f t="shared" si="6"/>
        <v>2660000</v>
      </c>
      <c r="I18" s="77">
        <f t="shared" si="6"/>
        <v>2660000</v>
      </c>
    </row>
    <row r="19" spans="1:9" x14ac:dyDescent="0.25">
      <c r="A19" s="108">
        <v>3</v>
      </c>
      <c r="B19" s="109"/>
      <c r="C19" s="110"/>
      <c r="D19" s="33" t="s">
        <v>14</v>
      </c>
      <c r="E19" s="77">
        <f>E20</f>
        <v>2239919.17</v>
      </c>
      <c r="F19" s="77">
        <f t="shared" ref="F19:I19" si="7">F20</f>
        <v>3981684</v>
      </c>
      <c r="G19" s="77">
        <f t="shared" si="7"/>
        <v>2660000</v>
      </c>
      <c r="H19" s="77">
        <f t="shared" si="7"/>
        <v>2660000</v>
      </c>
      <c r="I19" s="77">
        <f t="shared" si="7"/>
        <v>2660000</v>
      </c>
    </row>
    <row r="20" spans="1:9" x14ac:dyDescent="0.25">
      <c r="A20" s="111">
        <v>32</v>
      </c>
      <c r="B20" s="112"/>
      <c r="C20" s="113"/>
      <c r="D20" s="33" t="s">
        <v>23</v>
      </c>
      <c r="E20" s="65">
        <v>2239919.17</v>
      </c>
      <c r="F20" s="66">
        <v>3981684</v>
      </c>
      <c r="G20" s="66">
        <v>2660000</v>
      </c>
      <c r="H20" s="66">
        <v>2660000</v>
      </c>
      <c r="I20" s="67">
        <v>2660000</v>
      </c>
    </row>
    <row r="21" spans="1:9" ht="15" customHeight="1" x14ac:dyDescent="0.25">
      <c r="A21" s="105" t="s">
        <v>48</v>
      </c>
      <c r="B21" s="106"/>
      <c r="C21" s="107"/>
      <c r="D21" s="32" t="s">
        <v>49</v>
      </c>
      <c r="E21" s="77">
        <f>E22</f>
        <v>4380694.54</v>
      </c>
      <c r="F21" s="77">
        <f t="shared" ref="F21:I21" si="8">F22</f>
        <v>9152319</v>
      </c>
      <c r="G21" s="77">
        <f t="shared" si="8"/>
        <v>8410000</v>
      </c>
      <c r="H21" s="77">
        <f t="shared" si="8"/>
        <v>4640000</v>
      </c>
      <c r="I21" s="77">
        <f t="shared" si="8"/>
        <v>4683000</v>
      </c>
    </row>
    <row r="22" spans="1:9" x14ac:dyDescent="0.25">
      <c r="A22" s="108">
        <v>3</v>
      </c>
      <c r="B22" s="109"/>
      <c r="C22" s="110"/>
      <c r="D22" s="33" t="s">
        <v>14</v>
      </c>
      <c r="E22" s="77">
        <f>E23+E24</f>
        <v>4380694.54</v>
      </c>
      <c r="F22" s="77">
        <f t="shared" ref="F22:I22" si="9">F23+F24</f>
        <v>9152319</v>
      </c>
      <c r="G22" s="77">
        <f t="shared" si="9"/>
        <v>8410000</v>
      </c>
      <c r="H22" s="77">
        <f t="shared" si="9"/>
        <v>4640000</v>
      </c>
      <c r="I22" s="77">
        <f t="shared" si="9"/>
        <v>4683000</v>
      </c>
    </row>
    <row r="23" spans="1:9" x14ac:dyDescent="0.25">
      <c r="A23" s="111">
        <v>32</v>
      </c>
      <c r="B23" s="112"/>
      <c r="C23" s="113"/>
      <c r="D23" s="33" t="s">
        <v>23</v>
      </c>
      <c r="E23" s="65">
        <v>4380694.54</v>
      </c>
      <c r="F23" s="66">
        <v>9087319</v>
      </c>
      <c r="G23" s="66">
        <v>8350000</v>
      </c>
      <c r="H23" s="66">
        <v>4580000</v>
      </c>
      <c r="I23" s="67">
        <v>4623000</v>
      </c>
    </row>
    <row r="24" spans="1:9" x14ac:dyDescent="0.25">
      <c r="A24" s="34">
        <v>34</v>
      </c>
      <c r="B24" s="35"/>
      <c r="C24" s="36"/>
      <c r="D24" s="37" t="s">
        <v>36</v>
      </c>
      <c r="E24" s="65">
        <v>0</v>
      </c>
      <c r="F24" s="66">
        <v>65000</v>
      </c>
      <c r="G24" s="66">
        <v>60000</v>
      </c>
      <c r="H24" s="66">
        <v>60000</v>
      </c>
      <c r="I24" s="67">
        <v>60000</v>
      </c>
    </row>
    <row r="25" spans="1:9" ht="15" customHeight="1" x14ac:dyDescent="0.25">
      <c r="A25" s="105" t="s">
        <v>50</v>
      </c>
      <c r="B25" s="106"/>
      <c r="C25" s="107"/>
      <c r="D25" s="32" t="s">
        <v>51</v>
      </c>
      <c r="E25" s="77">
        <f>E26</f>
        <v>440815.05</v>
      </c>
      <c r="F25" s="77">
        <f t="shared" ref="F25:I25" si="10">F26</f>
        <v>398168</v>
      </c>
      <c r="G25" s="77">
        <f t="shared" si="10"/>
        <v>400000</v>
      </c>
      <c r="H25" s="77">
        <f t="shared" si="10"/>
        <v>400000</v>
      </c>
      <c r="I25" s="77">
        <f t="shared" si="10"/>
        <v>400000</v>
      </c>
    </row>
    <row r="26" spans="1:9" x14ac:dyDescent="0.25">
      <c r="A26" s="108">
        <v>3</v>
      </c>
      <c r="B26" s="109"/>
      <c r="C26" s="110"/>
      <c r="D26" s="33" t="s">
        <v>14</v>
      </c>
      <c r="E26" s="77">
        <f>E27</f>
        <v>440815.05</v>
      </c>
      <c r="F26" s="77">
        <f t="shared" ref="F26:I26" si="11">F27</f>
        <v>398168</v>
      </c>
      <c r="G26" s="77">
        <f t="shared" si="11"/>
        <v>400000</v>
      </c>
      <c r="H26" s="77">
        <f t="shared" si="11"/>
        <v>400000</v>
      </c>
      <c r="I26" s="77">
        <f t="shared" si="11"/>
        <v>400000</v>
      </c>
    </row>
    <row r="27" spans="1:9" ht="25.5" x14ac:dyDescent="0.25">
      <c r="A27" s="111">
        <v>36</v>
      </c>
      <c r="B27" s="112"/>
      <c r="C27" s="113"/>
      <c r="D27" s="33" t="s">
        <v>37</v>
      </c>
      <c r="E27" s="65">
        <v>440815.05</v>
      </c>
      <c r="F27" s="66">
        <v>398168</v>
      </c>
      <c r="G27" s="66">
        <v>400000</v>
      </c>
      <c r="H27" s="66">
        <v>400000</v>
      </c>
      <c r="I27" s="67">
        <v>400000</v>
      </c>
    </row>
    <row r="28" spans="1:9" ht="15" customHeight="1" x14ac:dyDescent="0.25">
      <c r="A28" s="105" t="s">
        <v>52</v>
      </c>
      <c r="B28" s="106"/>
      <c r="C28" s="107"/>
      <c r="D28" s="32" t="s">
        <v>53</v>
      </c>
      <c r="E28" s="77">
        <f>E29</f>
        <v>99.54</v>
      </c>
      <c r="F28" s="77">
        <f t="shared" ref="F28:I28" si="12">F29</f>
        <v>290236</v>
      </c>
      <c r="G28" s="77">
        <f t="shared" si="12"/>
        <v>4500000</v>
      </c>
      <c r="H28" s="77">
        <f t="shared" si="12"/>
        <v>0</v>
      </c>
      <c r="I28" s="77">
        <f t="shared" si="12"/>
        <v>0</v>
      </c>
    </row>
    <row r="29" spans="1:9" ht="25.5" x14ac:dyDescent="0.25">
      <c r="A29" s="108">
        <v>4</v>
      </c>
      <c r="B29" s="109"/>
      <c r="C29" s="110"/>
      <c r="D29" s="33" t="s">
        <v>16</v>
      </c>
      <c r="E29" s="77">
        <f>E30</f>
        <v>99.54</v>
      </c>
      <c r="F29" s="77">
        <f t="shared" ref="F29:I29" si="13">F30</f>
        <v>290236</v>
      </c>
      <c r="G29" s="77">
        <f t="shared" si="13"/>
        <v>4500000</v>
      </c>
      <c r="H29" s="77">
        <f t="shared" si="13"/>
        <v>0</v>
      </c>
      <c r="I29" s="77">
        <f t="shared" si="13"/>
        <v>0</v>
      </c>
    </row>
    <row r="30" spans="1:9" ht="25.5" x14ac:dyDescent="0.25">
      <c r="A30" s="29">
        <v>45</v>
      </c>
      <c r="B30" s="30"/>
      <c r="C30" s="31"/>
      <c r="D30" s="33" t="s">
        <v>39</v>
      </c>
      <c r="E30" s="65">
        <v>99.54</v>
      </c>
      <c r="F30" s="66">
        <v>290236</v>
      </c>
      <c r="G30" s="66">
        <v>4500000</v>
      </c>
      <c r="H30" s="66">
        <v>0</v>
      </c>
      <c r="I30" s="67">
        <v>0</v>
      </c>
    </row>
    <row r="31" spans="1:9" ht="27.75" customHeight="1" x14ac:dyDescent="0.25">
      <c r="A31" s="105" t="s">
        <v>54</v>
      </c>
      <c r="B31" s="106"/>
      <c r="C31" s="107"/>
      <c r="D31" s="32" t="s">
        <v>55</v>
      </c>
      <c r="E31" s="77">
        <f>E32+E34</f>
        <v>2340108.0300000003</v>
      </c>
      <c r="F31" s="77">
        <f t="shared" ref="F31:I31" si="14">F32+F34</f>
        <v>2291295</v>
      </c>
      <c r="G31" s="77">
        <f t="shared" si="14"/>
        <v>0</v>
      </c>
      <c r="H31" s="77">
        <f t="shared" si="14"/>
        <v>0</v>
      </c>
      <c r="I31" s="77">
        <f t="shared" si="14"/>
        <v>0</v>
      </c>
    </row>
    <row r="32" spans="1:9" x14ac:dyDescent="0.25">
      <c r="A32" s="108">
        <v>3</v>
      </c>
      <c r="B32" s="109"/>
      <c r="C32" s="110"/>
      <c r="D32" s="33" t="s">
        <v>14</v>
      </c>
      <c r="E32" s="77">
        <f>E33</f>
        <v>2330665.6</v>
      </c>
      <c r="F32" s="77">
        <f t="shared" ref="F32:I32" si="15">F33</f>
        <v>924935</v>
      </c>
      <c r="G32" s="77">
        <f t="shared" si="15"/>
        <v>0</v>
      </c>
      <c r="H32" s="77">
        <f t="shared" si="15"/>
        <v>0</v>
      </c>
      <c r="I32" s="77">
        <f t="shared" si="15"/>
        <v>0</v>
      </c>
    </row>
    <row r="33" spans="1:9" x14ac:dyDescent="0.25">
      <c r="A33" s="111">
        <v>32</v>
      </c>
      <c r="B33" s="112"/>
      <c r="C33" s="113"/>
      <c r="D33" s="33" t="s">
        <v>23</v>
      </c>
      <c r="E33" s="65">
        <v>2330665.6</v>
      </c>
      <c r="F33" s="66">
        <v>924935</v>
      </c>
      <c r="G33" s="66">
        <v>0</v>
      </c>
      <c r="H33" s="66">
        <v>0</v>
      </c>
      <c r="I33" s="67">
        <v>0</v>
      </c>
    </row>
    <row r="34" spans="1:9" ht="25.5" x14ac:dyDescent="0.25">
      <c r="A34" s="108">
        <v>4</v>
      </c>
      <c r="B34" s="109"/>
      <c r="C34" s="110"/>
      <c r="D34" s="38" t="s">
        <v>16</v>
      </c>
      <c r="E34" s="77">
        <f>E35</f>
        <v>9442.43</v>
      </c>
      <c r="F34" s="77">
        <f t="shared" ref="F34:I34" si="16">F35</f>
        <v>1366360</v>
      </c>
      <c r="G34" s="77">
        <f t="shared" si="16"/>
        <v>0</v>
      </c>
      <c r="H34" s="77">
        <f t="shared" si="16"/>
        <v>0</v>
      </c>
      <c r="I34" s="77">
        <f t="shared" si="16"/>
        <v>0</v>
      </c>
    </row>
    <row r="35" spans="1:9" ht="25.5" x14ac:dyDescent="0.25">
      <c r="A35" s="39">
        <v>45</v>
      </c>
      <c r="B35" s="40"/>
      <c r="C35" s="41"/>
      <c r="D35" s="38" t="s">
        <v>39</v>
      </c>
      <c r="E35" s="65">
        <v>9442.43</v>
      </c>
      <c r="F35" s="66">
        <v>1366360</v>
      </c>
      <c r="G35" s="66">
        <v>0</v>
      </c>
      <c r="H35" s="66">
        <v>0</v>
      </c>
      <c r="I35" s="67">
        <v>0</v>
      </c>
    </row>
    <row r="36" spans="1:9" ht="25.5" customHeight="1" x14ac:dyDescent="0.25">
      <c r="A36" s="105" t="s">
        <v>86</v>
      </c>
      <c r="B36" s="106"/>
      <c r="C36" s="107"/>
      <c r="D36" s="62" t="s">
        <v>87</v>
      </c>
      <c r="E36" s="77">
        <f>E37</f>
        <v>0</v>
      </c>
      <c r="F36" s="77">
        <f t="shared" ref="F36:I36" si="17">F37</f>
        <v>11636084</v>
      </c>
      <c r="G36" s="77">
        <f t="shared" si="17"/>
        <v>0</v>
      </c>
      <c r="H36" s="77">
        <f t="shared" si="17"/>
        <v>0</v>
      </c>
      <c r="I36" s="77">
        <f t="shared" si="17"/>
        <v>0</v>
      </c>
    </row>
    <row r="37" spans="1:9" x14ac:dyDescent="0.25">
      <c r="A37" s="108">
        <v>3</v>
      </c>
      <c r="B37" s="109"/>
      <c r="C37" s="110"/>
      <c r="D37" s="58" t="s">
        <v>14</v>
      </c>
      <c r="E37" s="77">
        <f>E38</f>
        <v>0</v>
      </c>
      <c r="F37" s="77">
        <f t="shared" ref="F37:I37" si="18">F38</f>
        <v>11636084</v>
      </c>
      <c r="G37" s="77">
        <f t="shared" si="18"/>
        <v>0</v>
      </c>
      <c r="H37" s="77">
        <f t="shared" si="18"/>
        <v>0</v>
      </c>
      <c r="I37" s="77">
        <f t="shared" si="18"/>
        <v>0</v>
      </c>
    </row>
    <row r="38" spans="1:9" x14ac:dyDescent="0.25">
      <c r="A38" s="111">
        <v>32</v>
      </c>
      <c r="B38" s="112"/>
      <c r="C38" s="113"/>
      <c r="D38" s="58" t="s">
        <v>23</v>
      </c>
      <c r="E38" s="65">
        <v>0</v>
      </c>
      <c r="F38" s="66">
        <v>11636084</v>
      </c>
      <c r="G38" s="66">
        <v>0</v>
      </c>
      <c r="H38" s="66">
        <v>0</v>
      </c>
      <c r="I38" s="67">
        <v>0</v>
      </c>
    </row>
    <row r="39" spans="1:9" ht="30" customHeight="1" x14ac:dyDescent="0.25">
      <c r="A39" s="114" t="s">
        <v>56</v>
      </c>
      <c r="B39" s="115"/>
      <c r="C39" s="116"/>
      <c r="D39" s="42" t="s">
        <v>57</v>
      </c>
      <c r="E39" s="64">
        <f>E40</f>
        <v>434024.14999999997</v>
      </c>
      <c r="F39" s="64">
        <f t="shared" ref="F39:I39" si="19">F40</f>
        <v>463681</v>
      </c>
      <c r="G39" s="64">
        <f t="shared" si="19"/>
        <v>450000</v>
      </c>
      <c r="H39" s="64">
        <f t="shared" si="19"/>
        <v>450000</v>
      </c>
      <c r="I39" s="64">
        <f t="shared" si="19"/>
        <v>407000</v>
      </c>
    </row>
    <row r="40" spans="1:9" ht="15" customHeight="1" x14ac:dyDescent="0.25">
      <c r="A40" s="105" t="s">
        <v>58</v>
      </c>
      <c r="B40" s="106"/>
      <c r="C40" s="107"/>
      <c r="D40" s="32" t="s">
        <v>57</v>
      </c>
      <c r="E40" s="77">
        <f>E41+E43+E45</f>
        <v>434024.14999999997</v>
      </c>
      <c r="F40" s="77">
        <f t="shared" ref="F40:I40" si="20">F41+F43+F45</f>
        <v>463681</v>
      </c>
      <c r="G40" s="77">
        <f t="shared" si="20"/>
        <v>450000</v>
      </c>
      <c r="H40" s="77">
        <f t="shared" si="20"/>
        <v>450000</v>
      </c>
      <c r="I40" s="77">
        <f t="shared" si="20"/>
        <v>407000</v>
      </c>
    </row>
    <row r="41" spans="1:9" x14ac:dyDescent="0.25">
      <c r="A41" s="108">
        <v>3</v>
      </c>
      <c r="B41" s="109"/>
      <c r="C41" s="110"/>
      <c r="D41" s="28" t="s">
        <v>14</v>
      </c>
      <c r="E41" s="77">
        <f>E42</f>
        <v>46261.86</v>
      </c>
      <c r="F41" s="77">
        <f t="shared" ref="F41:I41" si="21">F42</f>
        <v>76500</v>
      </c>
      <c r="G41" s="77">
        <f t="shared" si="21"/>
        <v>50000</v>
      </c>
      <c r="H41" s="77">
        <f t="shared" si="21"/>
        <v>50000</v>
      </c>
      <c r="I41" s="77">
        <f t="shared" si="21"/>
        <v>50000</v>
      </c>
    </row>
    <row r="42" spans="1:9" x14ac:dyDescent="0.25">
      <c r="A42" s="111">
        <v>34</v>
      </c>
      <c r="B42" s="112"/>
      <c r="C42" s="113"/>
      <c r="D42" s="28" t="s">
        <v>36</v>
      </c>
      <c r="E42" s="65">
        <v>46261.86</v>
      </c>
      <c r="F42" s="66">
        <v>76500</v>
      </c>
      <c r="G42" s="66">
        <v>50000</v>
      </c>
      <c r="H42" s="66">
        <v>50000</v>
      </c>
      <c r="I42" s="67">
        <v>50000</v>
      </c>
    </row>
    <row r="43" spans="1:9" ht="25.5" x14ac:dyDescent="0.25">
      <c r="A43" s="108">
        <v>4</v>
      </c>
      <c r="B43" s="109"/>
      <c r="C43" s="110"/>
      <c r="D43" s="37" t="s">
        <v>16</v>
      </c>
      <c r="E43" s="77">
        <f>E44</f>
        <v>0</v>
      </c>
      <c r="F43" s="77">
        <f t="shared" ref="F43:I43" si="22">F44</f>
        <v>0</v>
      </c>
      <c r="G43" s="77">
        <f t="shared" si="22"/>
        <v>0</v>
      </c>
      <c r="H43" s="77">
        <f t="shared" si="22"/>
        <v>0</v>
      </c>
      <c r="I43" s="77">
        <f t="shared" si="22"/>
        <v>0</v>
      </c>
    </row>
    <row r="44" spans="1:9" ht="25.5" x14ac:dyDescent="0.25">
      <c r="A44" s="34">
        <v>45</v>
      </c>
      <c r="B44" s="35"/>
      <c r="C44" s="36"/>
      <c r="D44" s="37" t="s">
        <v>39</v>
      </c>
      <c r="E44" s="65">
        <v>0</v>
      </c>
      <c r="F44" s="66">
        <v>0</v>
      </c>
      <c r="G44" s="66">
        <v>0</v>
      </c>
      <c r="H44" s="66">
        <v>0</v>
      </c>
      <c r="I44" s="67">
        <v>0</v>
      </c>
    </row>
    <row r="45" spans="1:9" ht="25.5" x14ac:dyDescent="0.25">
      <c r="A45" s="108">
        <v>5</v>
      </c>
      <c r="B45" s="109"/>
      <c r="C45" s="110"/>
      <c r="D45" s="28" t="s">
        <v>18</v>
      </c>
      <c r="E45" s="77">
        <f>E46</f>
        <v>387762.29</v>
      </c>
      <c r="F45" s="77">
        <f t="shared" ref="F45:I45" si="23">F46</f>
        <v>387181</v>
      </c>
      <c r="G45" s="77">
        <f t="shared" si="23"/>
        <v>400000</v>
      </c>
      <c r="H45" s="77">
        <f t="shared" si="23"/>
        <v>400000</v>
      </c>
      <c r="I45" s="77">
        <f t="shared" si="23"/>
        <v>357000</v>
      </c>
    </row>
    <row r="46" spans="1:9" ht="25.5" x14ac:dyDescent="0.25">
      <c r="A46" s="111">
        <v>54</v>
      </c>
      <c r="B46" s="112"/>
      <c r="C46" s="113"/>
      <c r="D46" s="28" t="s">
        <v>25</v>
      </c>
      <c r="E46" s="65">
        <v>387762.29</v>
      </c>
      <c r="F46" s="66">
        <v>387181</v>
      </c>
      <c r="G46" s="66">
        <v>400000</v>
      </c>
      <c r="H46" s="66">
        <v>400000</v>
      </c>
      <c r="I46" s="67">
        <v>357000</v>
      </c>
    </row>
  </sheetData>
  <mergeCells count="36">
    <mergeCell ref="A26:C26"/>
    <mergeCell ref="A28:C28"/>
    <mergeCell ref="A29:C29"/>
    <mergeCell ref="A31:C31"/>
    <mergeCell ref="A32:C32"/>
    <mergeCell ref="A1:I1"/>
    <mergeCell ref="A3:I3"/>
    <mergeCell ref="A5:C5"/>
    <mergeCell ref="A9:C9"/>
    <mergeCell ref="A15:C15"/>
    <mergeCell ref="A10:C10"/>
    <mergeCell ref="A6:C6"/>
    <mergeCell ref="A8:C8"/>
    <mergeCell ref="A7:C7"/>
    <mergeCell ref="A46:C46"/>
    <mergeCell ref="A14:C14"/>
    <mergeCell ref="A45:C45"/>
    <mergeCell ref="A27:C27"/>
    <mergeCell ref="A40:C40"/>
    <mergeCell ref="A41:C41"/>
    <mergeCell ref="A18:C18"/>
    <mergeCell ref="A19:C19"/>
    <mergeCell ref="A20:C20"/>
    <mergeCell ref="A17:C17"/>
    <mergeCell ref="A39:C39"/>
    <mergeCell ref="A21:C21"/>
    <mergeCell ref="A22:C22"/>
    <mergeCell ref="A23:C23"/>
    <mergeCell ref="A33:C33"/>
    <mergeCell ref="A25:C25"/>
    <mergeCell ref="A36:C36"/>
    <mergeCell ref="A37:C37"/>
    <mergeCell ref="A38:C38"/>
    <mergeCell ref="A34:C34"/>
    <mergeCell ref="A43:C43"/>
    <mergeCell ref="A42:C42"/>
  </mergeCells>
  <pageMargins left="0.7" right="0.7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 EUR</vt:lpstr>
      <vt:lpstr> Račun prihoda i rashoda</vt:lpstr>
      <vt:lpstr>Račun financiranja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Snježana Rendulić</cp:lastModifiedBy>
  <cp:lastPrinted>2023-10-13T09:21:21Z</cp:lastPrinted>
  <dcterms:created xsi:type="dcterms:W3CDTF">2022-08-12T12:51:27Z</dcterms:created>
  <dcterms:modified xsi:type="dcterms:W3CDTF">2023-10-16T08:42:13Z</dcterms:modified>
</cp:coreProperties>
</file>